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armalogist d.o.o.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<sst xmlns="http://schemas.openxmlformats.org/spreadsheetml/2006/main" count="66" uniqueCount="65">
  <si>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</si>
  <si>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</si>
  <si>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</si>
  <si>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</si>
  <si>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</si>
  <si>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</si>
  <si>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</si>
  <si>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</si>
  <si>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</si>
  <si>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</si>
  <si>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</si>
  <si>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</si>
  <si>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</si>
  <si>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</si>
  <si>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</si>
  <si>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</si>
  <si>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</si>
  <si>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</si>
  <si>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</si>
  <si>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</si>
  <si>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</si>
  <si>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</si>
  <si>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</si>
  <si>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</si>
  <si>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</si>
  <si>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</si>
  <si>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</si>
  <si>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</si>
  <si>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</si>
  <si>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</si>
  <si>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</si>
  <si>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</si>
  <si>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</si>
  <si>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</si>
  <si>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</si>
  <si>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</si>
  <si>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</si>
  <si>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</si>
  <si>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</si>
  <si>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rastvor za injekciju</t>
  </si>
  <si>
    <t>ampula</t>
  </si>
  <si>
    <t>prašak i rastvarač za suspenziju za injekciju</t>
  </si>
  <si>
    <t>injekcioni špric</t>
  </si>
  <si>
    <t>БРОЈ ПОНУДА ПО ПАРТИЈИ</t>
  </si>
  <si>
    <t xml:space="preserve">Назив добављача:  Farmalogist d.o.o </t>
  </si>
  <si>
    <t>oktreotid 30 mg</t>
  </si>
  <si>
    <t>Sandostatin LAR</t>
  </si>
  <si>
    <t>Novartis Pharma Stein AG</t>
  </si>
  <si>
    <t>30 mg/2 ml</t>
  </si>
  <si>
    <t>bupivakain 20 mg</t>
  </si>
  <si>
    <t>Marcaine Spinal 0.5%</t>
  </si>
  <si>
    <t>Cenexi SAS</t>
  </si>
  <si>
    <t>20 mg/4 ml</t>
  </si>
  <si>
    <t>bupivakain 100 mg</t>
  </si>
  <si>
    <t>Marcaine 0.5%</t>
  </si>
  <si>
    <t>Recipharm Monts</t>
  </si>
  <si>
    <t>100 mg/20 ml</t>
  </si>
  <si>
    <t>bočica staklena</t>
  </si>
  <si>
    <t>0049197</t>
  </si>
  <si>
    <t>0081582</t>
  </si>
  <si>
    <t>0081581</t>
  </si>
  <si>
    <t xml:space="preserve">Farmalogist d.o.o </t>
  </si>
  <si>
    <t>404-4-110/58</t>
  </si>
  <si>
    <t>Преговарачки са објављивањем позива за подношење понуда</t>
  </si>
  <si>
    <t>Лекови са Листе Б Листе лекова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</si>
</sst>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42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  <xf numFmtId="0" fontId="50" fillId="0" borderId="0" xfId="57" applyFont="1" applyAlignment="1">
      <alignment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2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wrapText="1"/>
    </xf>
    <xf numFmtId="0" fontId="48" fillId="34" borderId="1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5" borderId="10" xfId="0" applyNumberFormat="1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righ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16" xfId="57" applyNumberFormat="1" applyFont="1" applyFill="1" applyBorder="1" applyAlignment="1">
      <alignment horizontal="center" vertical="center" wrapText="1"/>
      <protection/>
    </xf>
    <xf numFmtId="4" fontId="47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2" max="2" width="15.00390625" style="0" customWidth="1"/>
    <col min="3" max="3" width="10.421875" style="0" customWidth="1"/>
    <col min="4" max="4" width="18.42187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1.57421875" style="0" customWidth="1"/>
    <col min="10" max="10" width="13.140625" style="0" hidden="1" customWidth="1"/>
    <col min="11" max="11" width="12.00390625" style="0" customWidth="1"/>
    <col min="12" max="12" width="13.8515625" style="0" hidden="1" customWidth="1"/>
    <col min="13" max="13" width="15.00390625" style="0" customWidth="1"/>
    <col min="14" max="14" width="13.8515625" style="0" hidden="1" customWidth="1"/>
  </cols>
  <sheetData>
    <row r="2" spans="1:22" ht="1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2"/>
      <c r="F3" s="30" t="s">
        <v>44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4" spans="2:22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/>
      <c r="U4" s="22"/>
      <c r="V4" s="22"/>
    </row>
    <row r="5" spans="1:15" s="1" customFormat="1" ht="36">
      <c r="A5" s="31" t="s">
        <v>0</v>
      </c>
      <c r="B5" s="31" t="s">
        <v>1</v>
      </c>
      <c r="C5" s="36" t="s">
        <v>36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34</v>
      </c>
      <c r="K5" s="32" t="s">
        <v>8</v>
      </c>
      <c r="L5" s="31" t="s">
        <v>35</v>
      </c>
      <c r="M5" s="31" t="s">
        <v>9</v>
      </c>
      <c r="N5" s="31" t="s">
        <v>43</v>
      </c>
      <c r="O5"/>
    </row>
    <row r="6" spans="1:14" s="1" customFormat="1" ht="22.5">
      <c r="A6" s="37">
        <v>3</v>
      </c>
      <c r="B6" s="37" t="s">
        <v>45</v>
      </c>
      <c r="C6" s="38" t="s">
        <v>58</v>
      </c>
      <c r="D6" s="37" t="s">
        <v>46</v>
      </c>
      <c r="E6" s="37" t="s">
        <v>47</v>
      </c>
      <c r="F6" s="37" t="s">
        <v>41</v>
      </c>
      <c r="G6" s="37" t="s">
        <v>48</v>
      </c>
      <c r="H6" s="37" t="s">
        <v>42</v>
      </c>
      <c r="I6" s="33"/>
      <c r="J6" s="34">
        <v>126513.6</v>
      </c>
      <c r="K6" s="39">
        <v>125793.09</v>
      </c>
      <c r="L6" s="34">
        <f>I6*J6</f>
        <v>0</v>
      </c>
      <c r="M6" s="35">
        <f>I6*K6</f>
        <v>0</v>
      </c>
      <c r="N6" s="33">
        <v>2</v>
      </c>
    </row>
    <row r="7" spans="1:14" s="1" customFormat="1" ht="15">
      <c r="A7" s="37">
        <v>6</v>
      </c>
      <c r="B7" s="37" t="s">
        <v>49</v>
      </c>
      <c r="C7" s="38" t="s">
        <v>59</v>
      </c>
      <c r="D7" s="37" t="s">
        <v>50</v>
      </c>
      <c r="E7" s="37" t="s">
        <v>51</v>
      </c>
      <c r="F7" s="37" t="s">
        <v>39</v>
      </c>
      <c r="G7" s="37" t="s">
        <v>52</v>
      </c>
      <c r="H7" s="37" t="s">
        <v>40</v>
      </c>
      <c r="I7" s="33"/>
      <c r="J7" s="34">
        <v>463.56</v>
      </c>
      <c r="K7" s="37">
        <v>436.16</v>
      </c>
      <c r="L7" s="34">
        <f>I7*J7</f>
        <v>0</v>
      </c>
      <c r="M7" s="35">
        <f>I7*K7</f>
        <v>0</v>
      </c>
      <c r="N7" s="33">
        <v>3</v>
      </c>
    </row>
    <row r="8" spans="1:14" s="1" customFormat="1" ht="15">
      <c r="A8" s="37">
        <v>8</v>
      </c>
      <c r="B8" s="37" t="s">
        <v>53</v>
      </c>
      <c r="C8" s="38" t="s">
        <v>60</v>
      </c>
      <c r="D8" s="37" t="s">
        <v>54</v>
      </c>
      <c r="E8" s="37" t="s">
        <v>55</v>
      </c>
      <c r="F8" s="37" t="s">
        <v>39</v>
      </c>
      <c r="G8" s="37" t="s">
        <v>56</v>
      </c>
      <c r="H8" s="37" t="s">
        <v>57</v>
      </c>
      <c r="I8" s="33"/>
      <c r="J8" s="34">
        <v>261.1</v>
      </c>
      <c r="K8" s="37">
        <v>245.66</v>
      </c>
      <c r="L8" s="34">
        <f>I8*J8</f>
        <v>0</v>
      </c>
      <c r="M8" s="35">
        <f>I8*K8</f>
        <v>0</v>
      </c>
      <c r="N8" s="33">
        <v>2</v>
      </c>
    </row>
    <row r="9" spans="1:14" s="1" customFormat="1" ht="15.75" customHeight="1">
      <c r="A9" s="40" t="s">
        <v>37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27"/>
      <c r="M9" s="27">
        <f>SUM(M6:M8)</f>
        <v>0</v>
      </c>
      <c r="N9" s="2">
        <v>0.1</v>
      </c>
    </row>
    <row r="10" spans="1:14" ht="15.7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28"/>
      <c r="M10" s="28">
        <f>M9*N9</f>
        <v>0</v>
      </c>
      <c r="N10" s="3"/>
    </row>
    <row r="11" spans="1:14" ht="15.75" customHeight="1">
      <c r="A11" s="41" t="s">
        <v>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8"/>
      <c r="M11" s="28">
        <f>M9+M10</f>
        <v>0</v>
      </c>
      <c r="N11" s="3"/>
    </row>
  </sheetData>
  <sheetProtection/>
  <mergeCells count="4">
    <mergeCell ref="A9:K9"/>
    <mergeCell ref="A11:K11"/>
    <mergeCell ref="A10:K10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B37" sqref="B37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61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62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12"/>
      <c r="C6" s="13"/>
      <c r="D6" s="6"/>
      <c r="E6" s="14">
        <f>SUM('Farmalogist d.o.o.'!L6:L8)</f>
        <v>0</v>
      </c>
      <c r="F6" s="14">
        <f>SUM('Farmalogist d.o.o.'!M6:M8)</f>
        <v>0</v>
      </c>
      <c r="G6" s="15">
        <f>F6*1.1</f>
        <v>0</v>
      </c>
    </row>
    <row r="7" spans="2:7" ht="24.75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24">
      <c r="B9" s="7" t="s">
        <v>19</v>
      </c>
      <c r="C9" s="16" t="s">
        <v>63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20</v>
      </c>
      <c r="C11" s="16" t="s">
        <v>21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22</v>
      </c>
      <c r="C13" s="16" t="s">
        <v>23</v>
      </c>
      <c r="D13" s="6"/>
      <c r="E13" s="20" t="s">
        <v>24</v>
      </c>
      <c r="F13" s="21">
        <f>SUBTOTAL(101,'Farmalogist d.o.o.'!N6:N8)</f>
        <v>2.3333333333333335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15">
      <c r="B17" s="7" t="s">
        <v>29</v>
      </c>
      <c r="C17" s="8" t="s">
        <v>64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5">
      <c r="B20" s="12"/>
      <c r="C20" s="13"/>
    </row>
    <row r="21" spans="2:3" ht="15">
      <c r="B21" s="7" t="s">
        <v>32</v>
      </c>
      <c r="C21" s="29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Radakovic</cp:lastModifiedBy>
  <cp:lastPrinted>2016-09-01T07:15:09Z</cp:lastPrinted>
  <dcterms:created xsi:type="dcterms:W3CDTF">2016-01-05T12:06:43Z</dcterms:created>
  <dcterms:modified xsi:type="dcterms:W3CDTF">2016-11-02T11:07:46Z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