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<sst xmlns="http://schemas.openxmlformats.org/spreadsheetml/2006/main" count="97" uniqueCount="74">
  <si>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</si>
  <si>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</si>
  <si>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</si>
  <si>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</si>
  <si>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</si>
  <si>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</si>
  <si>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</si>
  <si>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</si>
  <si>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</si>
  <si>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</si>
  <si>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</si>
  <si>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</si>
  <si>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</si>
  <si>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</si>
  <si>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</si>
  <si>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</si>
  <si>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</si>
  <si>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</si>
  <si>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</si>
  <si>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</si>
  <si>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</si>
  <si>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</si>
  <si>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Класичан сектор</t>
  </si>
  <si>
    <t>Најнижа понуђена цена</t>
  </si>
  <si>
    <t>Број понуда</t>
  </si>
  <si>
    <t>Критеријум</t>
  </si>
  <si>
    <t>Централизована</t>
  </si>
  <si>
    <t>Партија</t>
  </si>
  <si>
    <t>Отворени</t>
  </si>
  <si>
    <t>404-1-110/16-76</t>
  </si>
  <si>
    <t>Оригинални и иновативни лекови</t>
  </si>
  <si>
    <t xml:space="preserve">Предмет набавке </t>
  </si>
  <si>
    <t>Заштићени назив</t>
  </si>
  <si>
    <t>Јачина лека</t>
  </si>
  <si>
    <t>PHOENIX PHARMA D.O.O.</t>
  </si>
  <si>
    <t>posakonazol</t>
  </si>
  <si>
    <t>SCHERING PLOUGH</t>
  </si>
  <si>
    <t>oralna suspenzija</t>
  </si>
  <si>
    <t>105 ml (40mg/ml)</t>
  </si>
  <si>
    <t>bočica</t>
  </si>
  <si>
    <t>sugamadeks</t>
  </si>
  <si>
    <t>N.V. ORGANON</t>
  </si>
  <si>
    <t>rastvor za injekciju</t>
  </si>
  <si>
    <t>deferasiroks</t>
  </si>
  <si>
    <t>NOVARTIS PHARMA STEIN AG</t>
  </si>
  <si>
    <t>tableta za oralnu suspenziju</t>
  </si>
  <si>
    <t>250 mg</t>
  </si>
  <si>
    <t>tableta</t>
  </si>
  <si>
    <t>eltrombopag</t>
  </si>
  <si>
    <t>GLAXO WELLCOME OPERATIONS/ GLAXO WELLCOME S.A.</t>
  </si>
  <si>
    <t>film tableta</t>
  </si>
  <si>
    <t>25 mg</t>
  </si>
  <si>
    <t>50 mg</t>
  </si>
  <si>
    <t>pembrolizu-mab</t>
  </si>
  <si>
    <t>SCHERING-PLOUGH LABO N.V</t>
  </si>
  <si>
    <t>prašak za koncentrat za rastvor za infuziju</t>
  </si>
  <si>
    <t>ruksolitinib</t>
  </si>
  <si>
    <t>5 mg</t>
  </si>
  <si>
    <t>15 mg</t>
  </si>
  <si>
    <t>2 ml (100mg/ml)</t>
  </si>
  <si>
    <t>20 mg</t>
  </si>
  <si>
    <t>0039402</t>
  </si>
  <si>
    <t>0189011</t>
  </si>
  <si>
    <t>Noxafil</t>
  </si>
  <si>
    <t>Bridion</t>
  </si>
  <si>
    <t>Exjade</t>
  </si>
  <si>
    <t>Revolade</t>
  </si>
  <si>
    <t>KEYTRUDA</t>
  </si>
  <si>
    <t>Jakavi</t>
  </si>
  <si>
    <t>ПРИЛОГ 1 УГОВОРА - СПЕЦИФИКАЦИЈА ЛЕКОВА СА ЦЕНАМА</t>
  </si>
  <si>
    <t>ПРОЦЕЊЕНА ВРЕДНОСТ</t>
  </si>
  <si>
    <t>УГОВОРЕНА ВРЕДНОСТ    (без ПДВ)</t>
  </si>
  <si>
    <t>УГОВОРЕНА ВРЕДНОСТ    (са ПДВ)</t>
  </si>
  <si>
    <t>У хиљадама динара (за УЈН)</t>
  </si>
</sst>
</file>

<file path=xl/styles.xml><?xml version="1.0" encoding="utf-8"?>
<styleSheet xmlns="http://schemas.openxmlformats.org/spreadsheetml/2006/main">
  <numFmts count="3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2" fillId="0" borderId="0" xfId="0" applyFont="1" applyAlignment="1">
      <alignment/>
    </xf>
    <xf numFmtId="4" fontId="43" fillId="33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45" fillId="0" borderId="0" xfId="0" applyFont="1" applyAlignment="1">
      <alignment wrapText="1"/>
    </xf>
    <xf numFmtId="0" fontId="45" fillId="0" borderId="11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4" fillId="0" borderId="11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4" fontId="46" fillId="0" borderId="12" xfId="0" applyNumberFormat="1" applyFont="1" applyFill="1" applyBorder="1" applyAlignment="1">
      <alignment vertical="center" wrapText="1"/>
    </xf>
    <xf numFmtId="4" fontId="46" fillId="0" borderId="13" xfId="0" applyNumberFormat="1" applyFont="1" applyFill="1" applyBorder="1" applyAlignment="1">
      <alignment vertical="center" wrapText="1"/>
    </xf>
    <xf numFmtId="4" fontId="46" fillId="0" borderId="14" xfId="0" applyNumberFormat="1" applyFont="1" applyFill="1" applyBorder="1" applyAlignment="1">
      <alignment vertical="center" wrapText="1"/>
    </xf>
    <xf numFmtId="3" fontId="46" fillId="0" borderId="15" xfId="0" applyNumberFormat="1" applyFont="1" applyFill="1" applyBorder="1" applyAlignment="1">
      <alignment vertical="center" wrapText="1"/>
    </xf>
    <xf numFmtId="3" fontId="46" fillId="0" borderId="16" xfId="0" applyNumberFormat="1" applyFont="1" applyFill="1" applyBorder="1" applyAlignment="1">
      <alignment vertical="center" wrapText="1"/>
    </xf>
    <xf numFmtId="3" fontId="46" fillId="0" borderId="17" xfId="0" applyNumberFormat="1" applyFont="1" applyFill="1" applyBorder="1" applyAlignment="1">
      <alignment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4" fontId="42" fillId="0" borderId="0" xfId="0" applyNumberFormat="1" applyFont="1" applyAlignment="1">
      <alignment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5" fillId="34" borderId="19" xfId="0" applyFont="1" applyFill="1" applyBorder="1" applyAlignment="1">
      <alignment horizontal="center" vertical="center" wrapText="1"/>
    </xf>
    <xf numFmtId="0" fontId="45" fillId="35" borderId="20" xfId="0" applyFont="1" applyFill="1" applyBorder="1" applyAlignment="1">
      <alignment horizontal="center" vertical="center" wrapText="1"/>
    </xf>
    <xf numFmtId="0" fontId="6" fillId="35" borderId="20" xfId="55" applyNumberFormat="1" applyFont="1" applyFill="1" applyBorder="1" applyAlignment="1">
      <alignment horizontal="center" vertical="center" wrapText="1"/>
      <protection/>
    </xf>
    <xf numFmtId="0" fontId="45" fillId="33" borderId="20" xfId="0" applyFont="1" applyFill="1" applyBorder="1" applyAlignment="1">
      <alignment horizontal="center" vertical="center" wrapText="1"/>
    </xf>
    <xf numFmtId="4" fontId="45" fillId="33" borderId="20" xfId="0" applyNumberFormat="1" applyFont="1" applyFill="1" applyBorder="1" applyAlignment="1">
      <alignment horizontal="center" vertical="center" wrapText="1"/>
    </xf>
    <xf numFmtId="4" fontId="45" fillId="35" borderId="21" xfId="0" applyNumberFormat="1" applyFont="1" applyFill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vertical="center"/>
    </xf>
    <xf numFmtId="4" fontId="44" fillId="0" borderId="11" xfId="0" applyNumberFormat="1" applyFont="1" applyBorder="1" applyAlignment="1">
      <alignment horizontal="center" vertical="center" wrapText="1"/>
    </xf>
    <xf numFmtId="4" fontId="43" fillId="0" borderId="11" xfId="0" applyNumberFormat="1" applyFont="1" applyBorder="1" applyAlignment="1">
      <alignment horizontal="center" vertical="center"/>
    </xf>
    <xf numFmtId="4" fontId="43" fillId="0" borderId="23" xfId="0" applyNumberFormat="1" applyFont="1" applyBorder="1" applyAlignment="1">
      <alignment horizontal="center" vertical="center" wrapText="1"/>
    </xf>
    <xf numFmtId="4" fontId="44" fillId="0" borderId="11" xfId="0" applyNumberFormat="1" applyFont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3" fontId="43" fillId="0" borderId="11" xfId="0" applyNumberFormat="1" applyFont="1" applyBorder="1" applyAlignment="1">
      <alignment horizontal="center" vertical="center" wrapText="1"/>
    </xf>
    <xf numFmtId="4" fontId="43" fillId="34" borderId="11" xfId="0" applyNumberFormat="1" applyFont="1" applyFill="1" applyBorder="1" applyAlignment="1">
      <alignment horizontal="center" vertical="center" wrapText="1"/>
    </xf>
    <xf numFmtId="4" fontId="43" fillId="34" borderId="23" xfId="0" applyNumberFormat="1" applyFont="1" applyFill="1" applyBorder="1" applyAlignment="1">
      <alignment horizontal="center" vertical="center" wrapText="1"/>
    </xf>
    <xf numFmtId="4" fontId="43" fillId="34" borderId="24" xfId="0" applyNumberFormat="1" applyFont="1" applyFill="1" applyBorder="1" applyAlignment="1">
      <alignment horizontal="center" vertical="center" wrapText="1"/>
    </xf>
    <xf numFmtId="4" fontId="43" fillId="34" borderId="25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3" fontId="48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5" fillId="34" borderId="22" xfId="0" applyFont="1" applyFill="1" applyBorder="1" applyAlignment="1">
      <alignment horizontal="right" vertical="center" wrapText="1"/>
    </xf>
    <xf numFmtId="0" fontId="45" fillId="34" borderId="11" xfId="0" applyFont="1" applyFill="1" applyBorder="1" applyAlignment="1">
      <alignment horizontal="right" vertical="center" wrapText="1"/>
    </xf>
    <xf numFmtId="0" fontId="45" fillId="34" borderId="26" xfId="0" applyFont="1" applyFill="1" applyBorder="1" applyAlignment="1">
      <alignment horizontal="right" vertical="center" wrapText="1"/>
    </xf>
    <xf numFmtId="0" fontId="45" fillId="34" borderId="24" xfId="0" applyFont="1" applyFill="1" applyBorder="1" applyAlignment="1">
      <alignment horizontal="right" vertical="center" wrapText="1"/>
    </xf>
    <xf numFmtId="4" fontId="46" fillId="34" borderId="15" xfId="0" applyNumberFormat="1" applyFont="1" applyFill="1" applyBorder="1" applyAlignment="1">
      <alignment horizontal="center" vertical="center" wrapText="1"/>
    </xf>
    <xf numFmtId="4" fontId="46" fillId="34" borderId="13" xfId="0" applyNumberFormat="1" applyFont="1" applyFill="1" applyBorder="1" applyAlignment="1">
      <alignment horizontal="center" vertical="center" wrapText="1"/>
    </xf>
    <xf numFmtId="4" fontId="46" fillId="34" borderId="17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riznto djutur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8"/>
  <sheetViews>
    <sheetView tabSelected="1" zoomScalePageLayoutView="0" workbookViewId="0" topLeftCell="A1">
      <selection activeCell="R10" sqref="R10"/>
    </sheetView>
  </sheetViews>
  <sheetFormatPr defaultColWidth="9.140625" defaultRowHeight="15"/>
  <cols>
    <col min="1" max="1" width="9.140625" style="21" customWidth="1"/>
    <col min="2" max="2" width="11.8515625" style="3" customWidth="1"/>
    <col min="3" max="3" width="10.57421875" style="3" customWidth="1"/>
    <col min="4" max="4" width="13.28125" style="24" customWidth="1"/>
    <col min="5" max="5" width="13.7109375" style="3" customWidth="1"/>
    <col min="6" max="6" width="14.28125" style="3" customWidth="1"/>
    <col min="7" max="7" width="12.57421875" style="3" customWidth="1"/>
    <col min="8" max="8" width="10.57421875" style="3" bestFit="1" customWidth="1"/>
    <col min="9" max="9" width="12.00390625" style="3" customWidth="1"/>
    <col min="10" max="10" width="13.421875" style="3" hidden="1" customWidth="1"/>
    <col min="11" max="11" width="12.421875" style="23" customWidth="1"/>
    <col min="12" max="12" width="17.8515625" style="3" hidden="1" customWidth="1"/>
    <col min="13" max="13" width="16.28125" style="3" customWidth="1"/>
    <col min="14" max="14" width="17.57421875" style="3" hidden="1" customWidth="1"/>
    <col min="15" max="16384" width="9.140625" style="3" customWidth="1"/>
  </cols>
  <sheetData>
    <row r="2" spans="1:14" ht="12.75" customHeight="1">
      <c r="A2" s="51" t="s">
        <v>69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19"/>
    </row>
    <row r="3" spans="1:14" ht="12.75" customHeight="1">
      <c r="A3" s="51" t="s">
        <v>34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19"/>
    </row>
    <row r="5" ht="13.5" thickBot="1"/>
    <row r="6" spans="1:14" ht="41.25" customHeight="1" thickTop="1">
      <c r="A6" s="26" t="s">
        <v>27</v>
      </c>
      <c r="B6" s="27" t="s">
        <v>31</v>
      </c>
      <c r="C6" s="27" t="s">
        <v>0</v>
      </c>
      <c r="D6" s="27" t="s">
        <v>32</v>
      </c>
      <c r="E6" s="27" t="s">
        <v>2</v>
      </c>
      <c r="F6" s="27" t="s">
        <v>1</v>
      </c>
      <c r="G6" s="27" t="s">
        <v>33</v>
      </c>
      <c r="H6" s="28" t="s">
        <v>3</v>
      </c>
      <c r="I6" s="27" t="s">
        <v>4</v>
      </c>
      <c r="J6" s="29" t="s">
        <v>5</v>
      </c>
      <c r="K6" s="27" t="s">
        <v>6</v>
      </c>
      <c r="L6" s="30" t="s">
        <v>7</v>
      </c>
      <c r="M6" s="31" t="s">
        <v>8</v>
      </c>
      <c r="N6" s="2" t="s">
        <v>9</v>
      </c>
    </row>
    <row r="7" spans="1:14" s="22" customFormat="1" ht="33.75" customHeight="1">
      <c r="A7" s="32">
        <v>3</v>
      </c>
      <c r="B7" s="8" t="s">
        <v>35</v>
      </c>
      <c r="C7" s="33">
        <v>3327535</v>
      </c>
      <c r="D7" s="8" t="s">
        <v>63</v>
      </c>
      <c r="E7" s="8" t="s">
        <v>36</v>
      </c>
      <c r="F7" s="8" t="s">
        <v>37</v>
      </c>
      <c r="G7" s="8" t="s">
        <v>38</v>
      </c>
      <c r="H7" s="8" t="s">
        <v>39</v>
      </c>
      <c r="I7" s="35"/>
      <c r="J7" s="36">
        <v>70101.6</v>
      </c>
      <c r="K7" s="37">
        <v>70101.6</v>
      </c>
      <c r="L7" s="38">
        <f>I7*J7</f>
        <v>0</v>
      </c>
      <c r="M7" s="39">
        <f>I7*K7</f>
        <v>0</v>
      </c>
      <c r="N7" s="18">
        <v>1</v>
      </c>
    </row>
    <row r="8" spans="1:14" s="25" customFormat="1" ht="33.75" customHeight="1">
      <c r="A8" s="32">
        <v>7</v>
      </c>
      <c r="B8" s="8" t="s">
        <v>40</v>
      </c>
      <c r="C8" s="33" t="s">
        <v>62</v>
      </c>
      <c r="D8" s="8" t="s">
        <v>64</v>
      </c>
      <c r="E8" s="8" t="s">
        <v>41</v>
      </c>
      <c r="F8" s="8" t="s">
        <v>42</v>
      </c>
      <c r="G8" s="8" t="s">
        <v>59</v>
      </c>
      <c r="H8" s="8" t="s">
        <v>39</v>
      </c>
      <c r="I8" s="35"/>
      <c r="J8" s="40">
        <v>8384.58</v>
      </c>
      <c r="K8" s="37">
        <v>8384.58</v>
      </c>
      <c r="L8" s="38">
        <f aca="true" t="shared" si="0" ref="L8:L15">I8*J8</f>
        <v>0</v>
      </c>
      <c r="M8" s="39">
        <f aca="true" t="shared" si="1" ref="M8:M15">I8*K8</f>
        <v>0</v>
      </c>
      <c r="N8" s="18">
        <v>1</v>
      </c>
    </row>
    <row r="9" spans="1:14" s="25" customFormat="1" ht="33.75" customHeight="1">
      <c r="A9" s="32">
        <v>8</v>
      </c>
      <c r="B9" s="8" t="s">
        <v>43</v>
      </c>
      <c r="C9" s="33">
        <v>1189121</v>
      </c>
      <c r="D9" s="8" t="s">
        <v>65</v>
      </c>
      <c r="E9" s="8" t="s">
        <v>44</v>
      </c>
      <c r="F9" s="8" t="s">
        <v>45</v>
      </c>
      <c r="G9" s="8" t="s">
        <v>46</v>
      </c>
      <c r="H9" s="8" t="s">
        <v>47</v>
      </c>
      <c r="I9" s="35"/>
      <c r="J9" s="40">
        <v>1463.66</v>
      </c>
      <c r="K9" s="41">
        <v>1463.66</v>
      </c>
      <c r="L9" s="38">
        <f t="shared" si="0"/>
        <v>0</v>
      </c>
      <c r="M9" s="39">
        <f t="shared" si="1"/>
        <v>0</v>
      </c>
      <c r="N9" s="18">
        <v>1</v>
      </c>
    </row>
    <row r="10" spans="1:14" s="25" customFormat="1" ht="60">
      <c r="A10" s="32">
        <v>10</v>
      </c>
      <c r="B10" s="8" t="s">
        <v>48</v>
      </c>
      <c r="C10" s="33">
        <v>1069111</v>
      </c>
      <c r="D10" s="8" t="s">
        <v>66</v>
      </c>
      <c r="E10" s="8" t="s">
        <v>49</v>
      </c>
      <c r="F10" s="8" t="s">
        <v>50</v>
      </c>
      <c r="G10" s="8" t="s">
        <v>51</v>
      </c>
      <c r="H10" s="8" t="s">
        <v>50</v>
      </c>
      <c r="I10" s="42"/>
      <c r="J10" s="40">
        <v>3781.81</v>
      </c>
      <c r="K10" s="41">
        <v>3657.15</v>
      </c>
      <c r="L10" s="38">
        <f t="shared" si="0"/>
        <v>0</v>
      </c>
      <c r="M10" s="39">
        <f t="shared" si="1"/>
        <v>0</v>
      </c>
      <c r="N10" s="18">
        <v>1</v>
      </c>
    </row>
    <row r="11" spans="1:14" s="25" customFormat="1" ht="60">
      <c r="A11" s="32">
        <v>11</v>
      </c>
      <c r="B11" s="8" t="s">
        <v>48</v>
      </c>
      <c r="C11" s="33">
        <v>1069110</v>
      </c>
      <c r="D11" s="8" t="s">
        <v>66</v>
      </c>
      <c r="E11" s="8" t="s">
        <v>49</v>
      </c>
      <c r="F11" s="8" t="s">
        <v>50</v>
      </c>
      <c r="G11" s="8" t="s">
        <v>52</v>
      </c>
      <c r="H11" s="8" t="s">
        <v>50</v>
      </c>
      <c r="I11" s="42"/>
      <c r="J11" s="40">
        <v>7563.62</v>
      </c>
      <c r="K11" s="41">
        <v>7310.01</v>
      </c>
      <c r="L11" s="38">
        <f t="shared" si="0"/>
        <v>0</v>
      </c>
      <c r="M11" s="39">
        <f t="shared" si="1"/>
        <v>0</v>
      </c>
      <c r="N11" s="18">
        <v>1</v>
      </c>
    </row>
    <row r="12" spans="1:14" s="25" customFormat="1" ht="36">
      <c r="A12" s="32">
        <v>14</v>
      </c>
      <c r="B12" s="8" t="s">
        <v>53</v>
      </c>
      <c r="C12" s="33" t="s">
        <v>61</v>
      </c>
      <c r="D12" s="8" t="s">
        <v>67</v>
      </c>
      <c r="E12" s="8" t="s">
        <v>54</v>
      </c>
      <c r="F12" s="8" t="s">
        <v>55</v>
      </c>
      <c r="G12" s="8" t="s">
        <v>52</v>
      </c>
      <c r="H12" s="8" t="s">
        <v>39</v>
      </c>
      <c r="I12" s="35"/>
      <c r="J12" s="40">
        <v>207809.1</v>
      </c>
      <c r="K12" s="41">
        <v>202099</v>
      </c>
      <c r="L12" s="38">
        <f t="shared" si="0"/>
        <v>0</v>
      </c>
      <c r="M12" s="39">
        <f t="shared" si="1"/>
        <v>0</v>
      </c>
      <c r="N12" s="18">
        <v>1</v>
      </c>
    </row>
    <row r="13" spans="1:14" s="25" customFormat="1" ht="33.75" customHeight="1">
      <c r="A13" s="32">
        <v>17</v>
      </c>
      <c r="B13" s="34" t="s">
        <v>56</v>
      </c>
      <c r="C13" s="33">
        <v>1039249</v>
      </c>
      <c r="D13" s="8" t="s">
        <v>68</v>
      </c>
      <c r="E13" s="8" t="s">
        <v>44</v>
      </c>
      <c r="F13" s="8" t="s">
        <v>47</v>
      </c>
      <c r="G13" s="8" t="s">
        <v>57</v>
      </c>
      <c r="H13" s="8" t="s">
        <v>47</v>
      </c>
      <c r="I13" s="42"/>
      <c r="J13" s="40">
        <v>3352.83</v>
      </c>
      <c r="K13" s="41">
        <v>3352.83</v>
      </c>
      <c r="L13" s="38">
        <f t="shared" si="0"/>
        <v>0</v>
      </c>
      <c r="M13" s="39">
        <f t="shared" si="1"/>
        <v>0</v>
      </c>
      <c r="N13" s="18">
        <v>1</v>
      </c>
    </row>
    <row r="14" spans="1:14" s="25" customFormat="1" ht="36">
      <c r="A14" s="32">
        <v>18</v>
      </c>
      <c r="B14" s="8" t="s">
        <v>56</v>
      </c>
      <c r="C14" s="33">
        <v>1039250</v>
      </c>
      <c r="D14" s="8" t="s">
        <v>68</v>
      </c>
      <c r="E14" s="8" t="s">
        <v>44</v>
      </c>
      <c r="F14" s="8" t="s">
        <v>47</v>
      </c>
      <c r="G14" s="8" t="s">
        <v>58</v>
      </c>
      <c r="H14" s="8" t="s">
        <v>47</v>
      </c>
      <c r="I14" s="42"/>
      <c r="J14" s="40">
        <v>6689.3</v>
      </c>
      <c r="K14" s="41">
        <v>6689.3</v>
      </c>
      <c r="L14" s="38">
        <f t="shared" si="0"/>
        <v>0</v>
      </c>
      <c r="M14" s="39">
        <f t="shared" si="1"/>
        <v>0</v>
      </c>
      <c r="N14" s="18">
        <v>1</v>
      </c>
    </row>
    <row r="15" spans="1:14" s="23" customFormat="1" ht="36">
      <c r="A15" s="32">
        <v>19</v>
      </c>
      <c r="B15" s="8" t="s">
        <v>56</v>
      </c>
      <c r="C15" s="33">
        <v>1039251</v>
      </c>
      <c r="D15" s="8" t="s">
        <v>68</v>
      </c>
      <c r="E15" s="8" t="s">
        <v>44</v>
      </c>
      <c r="F15" s="8" t="s">
        <v>47</v>
      </c>
      <c r="G15" s="8" t="s">
        <v>60</v>
      </c>
      <c r="H15" s="8" t="s">
        <v>47</v>
      </c>
      <c r="I15" s="42"/>
      <c r="J15" s="40">
        <v>6689.3</v>
      </c>
      <c r="K15" s="41">
        <v>6689.3</v>
      </c>
      <c r="L15" s="38">
        <f t="shared" si="0"/>
        <v>0</v>
      </c>
      <c r="M15" s="39">
        <f t="shared" si="1"/>
        <v>0</v>
      </c>
      <c r="N15" s="18">
        <v>1</v>
      </c>
    </row>
    <row r="16" spans="1:14" ht="12.75" customHeight="1">
      <c r="A16" s="52" t="s">
        <v>10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43">
        <f>SUM(L7:L15)</f>
        <v>0</v>
      </c>
      <c r="M16" s="44">
        <f>SUM(M7:M15)</f>
        <v>0</v>
      </c>
      <c r="N16" s="18"/>
    </row>
    <row r="17" spans="1:14" ht="12.75" customHeight="1">
      <c r="A17" s="52" t="s">
        <v>11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43">
        <f>L16*0.1</f>
        <v>0</v>
      </c>
      <c r="M17" s="44">
        <f>M16*0.1</f>
        <v>0</v>
      </c>
      <c r="N17" s="18"/>
    </row>
    <row r="18" spans="1:14" ht="13.5" customHeight="1" thickBot="1">
      <c r="A18" s="54" t="s">
        <v>12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45">
        <f>L17+L16</f>
        <v>0</v>
      </c>
      <c r="M18" s="46">
        <f>M17+M16</f>
        <v>0</v>
      </c>
      <c r="N18" s="18"/>
    </row>
    <row r="19" ht="13.5" thickTop="1"/>
  </sheetData>
  <sheetProtection/>
  <mergeCells count="5">
    <mergeCell ref="A2:M2"/>
    <mergeCell ref="A3:M3"/>
    <mergeCell ref="A16:K16"/>
    <mergeCell ref="A17:K17"/>
    <mergeCell ref="A18:K18"/>
  </mergeCells>
  <printOptions/>
  <pageMargins left="0.19" right="0.14" top="0.75" bottom="0.3" header="0.3" footer="0.3"/>
  <pageSetup orientation="landscape" scale="95" r:id="rId1"/>
  <ignoredErrors>
    <ignoredError sqref="C8:C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1.421875" style="1" customWidth="1"/>
    <col min="6" max="6" width="22.140625" style="1" customWidth="1"/>
    <col min="7" max="7" width="21.140625" style="1" customWidth="1"/>
    <col min="8" max="16384" width="9.140625" style="1" customWidth="1"/>
  </cols>
  <sheetData>
    <row r="2" spans="2:5" ht="14.25">
      <c r="B2" s="11" t="s">
        <v>13</v>
      </c>
      <c r="C2" s="11"/>
      <c r="D2" s="11"/>
      <c r="E2" s="11" t="s">
        <v>34</v>
      </c>
    </row>
    <row r="4" ht="15" thickBot="1"/>
    <row r="5" spans="2:7" ht="24.75" thickBot="1">
      <c r="B5" s="4" t="s">
        <v>14</v>
      </c>
      <c r="C5" s="5" t="s">
        <v>29</v>
      </c>
      <c r="E5" s="47" t="s">
        <v>70</v>
      </c>
      <c r="F5" s="48" t="s">
        <v>71</v>
      </c>
      <c r="G5" s="49" t="s">
        <v>72</v>
      </c>
    </row>
    <row r="6" spans="2:7" ht="15" thickBot="1">
      <c r="B6" s="6"/>
      <c r="C6" s="7"/>
      <c r="E6" s="12">
        <f>SUBTOTAL(9,specifikacija!L7:L15)</f>
        <v>0</v>
      </c>
      <c r="F6" s="13">
        <f>SUBTOTAL(9,specifikacija!M7:M15)</f>
        <v>0</v>
      </c>
      <c r="G6" s="14">
        <f>F6*1.1</f>
        <v>0</v>
      </c>
    </row>
    <row r="7" spans="2:7" ht="15.75" thickBot="1">
      <c r="B7" s="4" t="s">
        <v>15</v>
      </c>
      <c r="C7" s="8" t="s">
        <v>26</v>
      </c>
      <c r="E7" s="56" t="s">
        <v>73</v>
      </c>
      <c r="F7" s="57"/>
      <c r="G7" s="58"/>
    </row>
    <row r="8" spans="2:7" ht="15" thickBot="1">
      <c r="B8" s="6"/>
      <c r="C8" s="7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4" t="s">
        <v>16</v>
      </c>
      <c r="C9" s="8" t="s">
        <v>28</v>
      </c>
      <c r="E9" s="7"/>
      <c r="F9" s="7"/>
      <c r="G9" s="6"/>
    </row>
    <row r="10" spans="2:7" ht="14.25">
      <c r="B10" s="6"/>
      <c r="C10" s="7"/>
      <c r="E10" s="7"/>
      <c r="F10" s="7"/>
      <c r="G10" s="6"/>
    </row>
    <row r="11" spans="2:7" ht="15">
      <c r="B11" s="4" t="s">
        <v>17</v>
      </c>
      <c r="C11" s="8" t="s">
        <v>21</v>
      </c>
      <c r="E11" s="7"/>
      <c r="F11" s="7"/>
      <c r="G11" s="6"/>
    </row>
    <row r="12" spans="2:7" ht="14.25">
      <c r="B12" s="6"/>
      <c r="C12" s="7"/>
      <c r="G12" s="6"/>
    </row>
    <row r="13" spans="2:7" ht="15">
      <c r="B13" s="4" t="s">
        <v>18</v>
      </c>
      <c r="C13" s="5" t="s">
        <v>22</v>
      </c>
      <c r="E13" s="9" t="s">
        <v>24</v>
      </c>
      <c r="F13" s="50">
        <f>SUBTOTAL(101,specifikacija!N7:N15)</f>
        <v>1</v>
      </c>
      <c r="G13" s="6"/>
    </row>
    <row r="14" spans="2:7" ht="14.25">
      <c r="B14" s="6"/>
      <c r="C14" s="7"/>
      <c r="E14" s="7"/>
      <c r="F14" s="7"/>
      <c r="G14" s="6"/>
    </row>
    <row r="15" spans="2:6" ht="15">
      <c r="B15" s="4" t="s">
        <v>19</v>
      </c>
      <c r="C15" s="5" t="s">
        <v>30</v>
      </c>
      <c r="E15" s="9" t="s">
        <v>25</v>
      </c>
      <c r="F15" s="8" t="s">
        <v>23</v>
      </c>
    </row>
    <row r="16" spans="2:3" ht="14.25">
      <c r="B16" s="6"/>
      <c r="C16" s="7"/>
    </row>
    <row r="17" spans="2:3" ht="15">
      <c r="B17" s="4" t="s">
        <v>20</v>
      </c>
      <c r="C17" s="10">
        <v>33600000</v>
      </c>
    </row>
    <row r="25" ht="14.25">
      <c r="G25" s="20"/>
    </row>
    <row r="26" ht="14.25">
      <c r="G26" s="20"/>
    </row>
    <row r="27" ht="14.25">
      <c r="G27" s="20"/>
    </row>
    <row r="28" ht="14.25">
      <c r="G28" s="20"/>
    </row>
    <row r="29" ht="14.25">
      <c r="G29" s="20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2017-05-19T07:55:08Z</dcterms:modified>
  <cp:category/>
  <cp:version/>
  <cp:contentType/>
  <cp:contentStatus/>
</cp:coreProperties>
</file>