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<sst xmlns="http://schemas.openxmlformats.org/spreadsheetml/2006/main" count="59" uniqueCount="57">
  <si>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</si>
  <si>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</si>
  <si>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</si>
  <si>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</si>
  <si>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</si>
  <si>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</si>
  <si>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</si>
  <si>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</si>
  <si>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</si>
  <si>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</si>
  <si>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</si>
  <si>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</si>
  <si>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</si>
  <si>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</si>
  <si>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</si>
  <si>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</si>
  <si>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</si>
  <si>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</si>
  <si>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</si>
  <si>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</si>
  <si>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</si>
  <si>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</si>
  <si>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</si>
  <si>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</si>
  <si>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</si>
  <si>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</si>
  <si>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</si>
  <si>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</si>
  <si>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Отворени</t>
  </si>
  <si>
    <t>404-1-110/16-76</t>
  </si>
  <si>
    <t>Оригинални и иновативни лекови</t>
  </si>
  <si>
    <t xml:space="preserve">Предмет набавке </t>
  </si>
  <si>
    <t>Заштићени назив</t>
  </si>
  <si>
    <t>Јачина лека</t>
  </si>
  <si>
    <t>film tableta</t>
  </si>
  <si>
    <t>ПРИЛОГ 1 УГОВОРА - СПЕЦИФИКАЦИЈА ЛЕКОВА СА ЦЕНАМА</t>
  </si>
  <si>
    <t>FARMALOGIST D.O.O.</t>
  </si>
  <si>
    <t>lidokain, hlorheksidin</t>
  </si>
  <si>
    <t>Cathejell sa lidokainom</t>
  </si>
  <si>
    <t>Pharmazeutische Fabrik Montavit Ges.M.B-H.</t>
  </si>
  <si>
    <t>gel</t>
  </si>
  <si>
    <t>12,5g (20mg/g+0,5mg/g)</t>
  </si>
  <si>
    <t>aplikator</t>
  </si>
  <si>
    <t>brentuksimab vedotin</t>
  </si>
  <si>
    <t>Adcetris</t>
  </si>
  <si>
    <t>Takeda Italia S.P.A.</t>
  </si>
  <si>
    <t>prašak za koncentrat za rastvor za infuziju</t>
  </si>
  <si>
    <t>50 mg</t>
  </si>
  <si>
    <t>bočica</t>
  </si>
  <si>
    <t>sorafenib</t>
  </si>
  <si>
    <t>Nexavar</t>
  </si>
  <si>
    <t>Bayer Pharma AG Leverkusen; Bayer Healthcare Manufacturing S.R.L.</t>
  </si>
  <si>
    <t>200 mg</t>
  </si>
  <si>
    <t>ПРОЦЕЊЕНА ВРЕДНОСТ</t>
  </si>
  <si>
    <t>УГОВОРЕНА ВРЕДНОСТ    (без ПДВ)</t>
  </si>
  <si>
    <t>УГОВОРЕНА ВРЕДНОСТ    (са ПДВ)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</si>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</sst>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5" fillId="0" borderId="11" xfId="0" applyNumberFormat="1" applyFont="1" applyFill="1" applyBorder="1" applyAlignment="1">
      <alignment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3" xfId="0" applyNumberFormat="1" applyFont="1" applyFill="1" applyBorder="1" applyAlignment="1">
      <alignment vertical="center" wrapText="1"/>
    </xf>
    <xf numFmtId="3" fontId="45" fillId="0" borderId="14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4" fontId="41" fillId="0" borderId="0" xfId="0" applyNumberFormat="1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" fontId="42" fillId="34" borderId="18" xfId="0" applyNumberFormat="1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6" fillId="35" borderId="22" xfId="55" applyNumberFormat="1" applyFont="1" applyFill="1" applyBorder="1" applyAlignment="1">
      <alignment horizontal="center" vertical="center" wrapText="1"/>
      <protection/>
    </xf>
    <xf numFmtId="0" fontId="44" fillId="34" borderId="22" xfId="0" applyFont="1" applyFill="1" applyBorder="1" applyAlignment="1">
      <alignment horizontal="center" vertical="center" wrapText="1"/>
    </xf>
    <xf numFmtId="4" fontId="44" fillId="34" borderId="22" xfId="0" applyNumberFormat="1" applyFont="1" applyFill="1" applyBorder="1" applyAlignment="1">
      <alignment horizontal="center" vertical="center" wrapText="1"/>
    </xf>
    <xf numFmtId="4" fontId="44" fillId="35" borderId="23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2" fillId="33" borderId="17" xfId="0" applyNumberFormat="1" applyFont="1" applyFill="1" applyBorder="1" applyAlignment="1">
      <alignment horizontal="center" vertical="center" wrapText="1"/>
    </xf>
    <xf numFmtId="4" fontId="42" fillId="33" borderId="25" xfId="0" applyNumberFormat="1" applyFont="1" applyFill="1" applyBorder="1" applyAlignment="1">
      <alignment horizontal="center" vertical="center" wrapText="1"/>
    </xf>
    <xf numFmtId="4" fontId="42" fillId="33" borderId="26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3" fontId="47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33" borderId="24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33" borderId="27" xfId="0" applyFont="1" applyFill="1" applyBorder="1" applyAlignment="1">
      <alignment horizontal="right" vertical="center" wrapText="1"/>
    </xf>
    <xf numFmtId="0" fontId="42" fillId="33" borderId="25" xfId="0" applyFont="1" applyFill="1" applyBorder="1" applyAlignment="1">
      <alignment horizontal="right" vertical="center" wrapText="1"/>
    </xf>
    <xf numFmtId="4" fontId="45" fillId="33" borderId="14" xfId="0" applyNumberFormat="1" applyFont="1" applyFill="1" applyBorder="1" applyAlignment="1">
      <alignment horizontal="center" vertical="center" wrapText="1"/>
    </xf>
    <xf numFmtId="4" fontId="45" fillId="33" borderId="12" xfId="0" applyNumberFormat="1" applyFont="1" applyFill="1" applyBorder="1" applyAlignment="1">
      <alignment horizontal="center" vertical="center" wrapText="1"/>
    </xf>
    <xf numFmtId="4" fontId="45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9.140625" style="20" customWidth="1"/>
    <col min="2" max="2" width="11.140625" style="2" customWidth="1"/>
    <col min="3" max="3" width="10.8515625" style="2" customWidth="1"/>
    <col min="4" max="4" width="13.28125" style="23" customWidth="1"/>
    <col min="5" max="5" width="13.140625" style="2" customWidth="1"/>
    <col min="6" max="6" width="13.57421875" style="2" customWidth="1"/>
    <col min="7" max="7" width="12.57421875" style="2" customWidth="1"/>
    <col min="8" max="8" width="10.57421875" style="2" bestFit="1" customWidth="1"/>
    <col min="9" max="9" width="12.00390625" style="2" customWidth="1"/>
    <col min="10" max="10" width="11.00390625" style="2" hidden="1" customWidth="1"/>
    <col min="11" max="11" width="10.8515625" style="22" customWidth="1"/>
    <col min="12" max="12" width="17.8515625" style="2" hidden="1" customWidth="1"/>
    <col min="13" max="13" width="16.28125" style="2" customWidth="1"/>
    <col min="14" max="14" width="17.57421875" style="2" hidden="1" customWidth="1"/>
    <col min="15" max="16384" width="9.140625" style="2" customWidth="1"/>
  </cols>
  <sheetData>
    <row r="2" spans="1:14" ht="12.7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8"/>
    </row>
    <row r="3" spans="1:14" ht="12.7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8"/>
    </row>
    <row r="5" ht="13.5" thickBot="1"/>
    <row r="6" spans="1:14" ht="53.25" customHeight="1" thickTop="1">
      <c r="A6" s="28" t="s">
        <v>27</v>
      </c>
      <c r="B6" s="29" t="s">
        <v>31</v>
      </c>
      <c r="C6" s="29" t="s">
        <v>0</v>
      </c>
      <c r="D6" s="29" t="s">
        <v>32</v>
      </c>
      <c r="E6" s="29" t="s">
        <v>2</v>
      </c>
      <c r="F6" s="29" t="s">
        <v>1</v>
      </c>
      <c r="G6" s="29" t="s">
        <v>33</v>
      </c>
      <c r="H6" s="30" t="s">
        <v>3</v>
      </c>
      <c r="I6" s="29" t="s">
        <v>4</v>
      </c>
      <c r="J6" s="31" t="s">
        <v>5</v>
      </c>
      <c r="K6" s="29" t="s">
        <v>6</v>
      </c>
      <c r="L6" s="32" t="s">
        <v>7</v>
      </c>
      <c r="M6" s="33" t="s">
        <v>8</v>
      </c>
      <c r="N6" s="25" t="s">
        <v>9</v>
      </c>
    </row>
    <row r="7" spans="1:14" s="21" customFormat="1" ht="36">
      <c r="A7" s="35">
        <v>5</v>
      </c>
      <c r="B7" s="7" t="s">
        <v>37</v>
      </c>
      <c r="C7" s="34">
        <v>4081718</v>
      </c>
      <c r="D7" s="34" t="s">
        <v>38</v>
      </c>
      <c r="E7" s="34" t="s">
        <v>39</v>
      </c>
      <c r="F7" s="7" t="s">
        <v>40</v>
      </c>
      <c r="G7" s="7" t="s">
        <v>41</v>
      </c>
      <c r="H7" s="7" t="s">
        <v>42</v>
      </c>
      <c r="I7" s="36"/>
      <c r="J7" s="37">
        <v>108.24</v>
      </c>
      <c r="K7" s="38">
        <v>106.91</v>
      </c>
      <c r="L7" s="46">
        <f>I7*J7</f>
        <v>0</v>
      </c>
      <c r="M7" s="17">
        <f>I7*K7</f>
        <v>0</v>
      </c>
      <c r="N7" s="26">
        <v>2</v>
      </c>
    </row>
    <row r="8" spans="1:14" s="24" customFormat="1" ht="36">
      <c r="A8" s="35">
        <v>13</v>
      </c>
      <c r="B8" s="34" t="s">
        <v>43</v>
      </c>
      <c r="C8" s="34">
        <v>14000</v>
      </c>
      <c r="D8" s="34" t="s">
        <v>44</v>
      </c>
      <c r="E8" s="34" t="s">
        <v>45</v>
      </c>
      <c r="F8" s="7" t="s">
        <v>46</v>
      </c>
      <c r="G8" s="7" t="s">
        <v>47</v>
      </c>
      <c r="H8" s="7" t="s">
        <v>48</v>
      </c>
      <c r="I8" s="39"/>
      <c r="J8" s="40">
        <v>379446.9</v>
      </c>
      <c r="K8" s="41">
        <v>370933.77</v>
      </c>
      <c r="L8" s="46">
        <f>I8*J8</f>
        <v>0</v>
      </c>
      <c r="M8" s="17">
        <f>I8*K8</f>
        <v>0</v>
      </c>
      <c r="N8" s="26">
        <v>3</v>
      </c>
    </row>
    <row r="9" spans="1:14" s="22" customFormat="1" ht="60">
      <c r="A9" s="35">
        <v>15</v>
      </c>
      <c r="B9" s="7" t="s">
        <v>49</v>
      </c>
      <c r="C9" s="34">
        <v>1039151</v>
      </c>
      <c r="D9" s="34" t="s">
        <v>50</v>
      </c>
      <c r="E9" s="34" t="s">
        <v>51</v>
      </c>
      <c r="F9" s="7" t="s">
        <v>34</v>
      </c>
      <c r="G9" s="7" t="s">
        <v>52</v>
      </c>
      <c r="H9" s="7" t="s">
        <v>34</v>
      </c>
      <c r="I9" s="36"/>
      <c r="J9" s="40">
        <v>3463.66</v>
      </c>
      <c r="K9" s="4">
        <v>3321.02</v>
      </c>
      <c r="L9" s="46">
        <f>I9*J9</f>
        <v>0</v>
      </c>
      <c r="M9" s="17">
        <f>I9*K9</f>
        <v>0</v>
      </c>
      <c r="N9" s="26">
        <v>3</v>
      </c>
    </row>
    <row r="10" spans="1:14" ht="12.75" customHeight="1">
      <c r="A10" s="52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42">
        <f>SUM(L7:L9)</f>
        <v>0</v>
      </c>
      <c r="M10" s="43">
        <f>SUM(M7:M9)</f>
        <v>0</v>
      </c>
      <c r="N10" s="26"/>
    </row>
    <row r="11" spans="1:14" ht="12.75" customHeight="1">
      <c r="A11" s="52" t="s">
        <v>11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42">
        <f>L10*0.1</f>
        <v>0</v>
      </c>
      <c r="M11" s="43">
        <f>M10*0.1</f>
        <v>0</v>
      </c>
      <c r="N11" s="26"/>
    </row>
    <row r="12" spans="1:14" ht="13.5" customHeight="1" thickBot="1">
      <c r="A12" s="54" t="s">
        <v>12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44">
        <f>L11+L10</f>
        <v>0</v>
      </c>
      <c r="M12" s="45">
        <f>M11+M10</f>
        <v>0</v>
      </c>
      <c r="N12" s="27"/>
    </row>
    <row r="13" ht="13.5" thickTop="1"/>
  </sheetData>
  <sheetProtection/>
  <mergeCells count="5">
    <mergeCell ref="A2:M2"/>
    <mergeCell ref="A3:M3"/>
    <mergeCell ref="A10:K10"/>
    <mergeCell ref="A11:K11"/>
    <mergeCell ref="A12:K12"/>
  </mergeCells>
  <printOptions/>
  <pageMargins left="0.16" right="0.19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1.71093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36</v>
      </c>
    </row>
    <row r="4" ht="15" thickBot="1"/>
    <row r="5" spans="2:7" ht="24.75" thickBot="1">
      <c r="B5" s="3" t="s">
        <v>14</v>
      </c>
      <c r="C5" s="4" t="s">
        <v>29</v>
      </c>
      <c r="E5" s="48" t="s">
        <v>53</v>
      </c>
      <c r="F5" s="49" t="s">
        <v>54</v>
      </c>
      <c r="G5" s="50" t="s">
        <v>55</v>
      </c>
    </row>
    <row r="6" spans="2:7" ht="15" thickBot="1">
      <c r="B6" s="5"/>
      <c r="C6" s="6"/>
      <c r="E6" s="11">
        <f>SUBTOTAL(9,specifikacija!L7:L9)</f>
        <v>0</v>
      </c>
      <c r="F6" s="12">
        <f>SUBTOTAL(9,specifikacija!M7:M9)</f>
        <v>0</v>
      </c>
      <c r="G6" s="13">
        <f>F6*1.1</f>
        <v>0</v>
      </c>
    </row>
    <row r="7" spans="2:7" ht="15.75" customHeight="1" thickBot="1">
      <c r="B7" s="3" t="s">
        <v>15</v>
      </c>
      <c r="C7" s="7" t="s">
        <v>26</v>
      </c>
      <c r="E7" s="56" t="s">
        <v>56</v>
      </c>
      <c r="F7" s="57"/>
      <c r="G7" s="58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16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15">
      <c r="B13" s="3" t="s">
        <v>18</v>
      </c>
      <c r="C13" s="4" t="s">
        <v>22</v>
      </c>
      <c r="E13" s="8" t="s">
        <v>24</v>
      </c>
      <c r="F13" s="47">
        <f>SUBTOTAL(101,specifikacija!N7:N9)</f>
        <v>2.6666666666666665</v>
      </c>
      <c r="G13" s="5"/>
    </row>
    <row r="14" spans="2:7" ht="14.25">
      <c r="B14" s="5"/>
      <c r="C14" s="6"/>
      <c r="E14" s="6"/>
      <c r="F14" s="6"/>
      <c r="G14" s="5"/>
    </row>
    <row r="15" spans="2:6" ht="15">
      <c r="B15" s="3" t="s">
        <v>19</v>
      </c>
      <c r="C15" s="4" t="s">
        <v>30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3" t="s">
        <v>20</v>
      </c>
      <c r="C17" s="9">
        <v>33600000</v>
      </c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2017-05-19T07:54:37Z</dcterms:modified>
  <cp:category/>
  <cp:version/>
  <cp:contentType/>
  <cp:contentStatus/>
</cp:coreProperties>
</file>