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Phoenix Pharma d.o.o" sheetId="1" r:id="rId1"/>
    <sheet name="Obrazac KVI" sheetId="2" r:id="rId2"/>
  </sheets>
  <definedNames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<sst xmlns="http://schemas.openxmlformats.org/spreadsheetml/2006/main" count="295" uniqueCount="176">
  <si>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</si>
  <si>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</si>
  <si>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</si>
  <si>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</si>
  <si>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</si>
  <si>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КОЛИЧИНА</t>
  </si>
  <si>
    <t>ЈЕДИНИЧНА ЦЕНА</t>
  </si>
  <si>
    <t>УКУПНА ЦЕНА БЕЗ ПДВ-А</t>
  </si>
  <si>
    <t>ИЗНОС ПДВ-А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</si>
  <si>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</si>
  <si>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</si>
  <si>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</si>
  <si>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</si>
  <si>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</si>
  <si>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</si>
  <si>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</si>
  <si>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</si>
  <si>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</si>
  <si>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</si>
  <si>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</si>
  <si>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</si>
  <si>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</si>
  <si>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</si>
  <si>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</si>
  <si>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</si>
  <si>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</si>
  <si>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</si>
  <si>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</si>
  <si>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</si>
  <si>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</si>
  <si>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</si>
  <si>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</si>
  <si>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</si>
  <si>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</si>
  <si>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</si>
  <si>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</si>
  <si>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</si>
  <si>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</si>
  <si>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404-1-110/16-41</t>
  </si>
  <si>
    <t>ПАКОВАЊЕ И ЈАЧИНА ЛЕКА</t>
  </si>
  <si>
    <t>БРОЈ ПОНУДА</t>
  </si>
  <si>
    <t>tableta sa produženim oslobađanjem</t>
  </si>
  <si>
    <t>Insulin glargin</t>
  </si>
  <si>
    <t>TOUJEO</t>
  </si>
  <si>
    <t>rastvor za injekciju u penu sa uloškom</t>
  </si>
  <si>
    <t>pen sa uloškom Solostar, 3 po 1,5ml (300j./ml)</t>
  </si>
  <si>
    <t>Sanofi-Aventis Deutschland GmbH</t>
  </si>
  <si>
    <t>metformin</t>
  </si>
  <si>
    <t>GLUCOPHAGE</t>
  </si>
  <si>
    <t>film tableta</t>
  </si>
  <si>
    <t>blister, 30 po 500 mg</t>
  </si>
  <si>
    <t>Famar Lyon; Merck S.L.; Merck KGaA &amp; Co. WerK Spittal; Merck Sante S.A.S.; Merck KGaA</t>
  </si>
  <si>
    <t>pioglitazon</t>
  </si>
  <si>
    <t>OGLITION</t>
  </si>
  <si>
    <t>tablete</t>
  </si>
  <si>
    <t>blister, 30 po 15 mg</t>
  </si>
  <si>
    <t>blister, 30 po 30 mg</t>
  </si>
  <si>
    <t>doksazosin</t>
  </si>
  <si>
    <t>DOXAZIN</t>
  </si>
  <si>
    <t>tableta</t>
  </si>
  <si>
    <t>blister, 30 po 2 mg</t>
  </si>
  <si>
    <t>Jadran galenski laboratorij d.d</t>
  </si>
  <si>
    <t>blister, 30 po 4 mg</t>
  </si>
  <si>
    <t>indapamid</t>
  </si>
  <si>
    <t>VAZOPAMID</t>
  </si>
  <si>
    <t>blister, 30 po 1,5 mg</t>
  </si>
  <si>
    <t>Alvogen Pharma d.o.o.; S.C. Labormed - Pharma S.A.</t>
  </si>
  <si>
    <t>bisoprolol</t>
  </si>
  <si>
    <t>CONCOR COR</t>
  </si>
  <si>
    <t>blister, 30 po 1,25 mg</t>
  </si>
  <si>
    <t>Merck S.L; Merck KGaA&amp;Co.WERK SPITTAL; Merck KGaA</t>
  </si>
  <si>
    <t>lerkanidipin</t>
  </si>
  <si>
    <t>CORNELIN</t>
  </si>
  <si>
    <t>blister, 28 po 10 mg</t>
  </si>
  <si>
    <t>Hemofarm AD</t>
  </si>
  <si>
    <t>blister, 28 po 20 mg</t>
  </si>
  <si>
    <t>blister,  60 po 10 mg</t>
  </si>
  <si>
    <t>Hemofarm a.d. Vršac</t>
  </si>
  <si>
    <t>blister,  60 po 20 mg</t>
  </si>
  <si>
    <t>perindopril, amlodipin, indapamid</t>
  </si>
  <si>
    <t>CO-AMLESSA</t>
  </si>
  <si>
    <t>blister, 30 po (2mg+5mg+0,625mg)</t>
  </si>
  <si>
    <t>blister, 30 po (4mg+5mg+1,25mg)</t>
  </si>
  <si>
    <t>Tad Pharma GmbH; Krka Polska Spolka Z.O.O.; Krka, Tovarna</t>
  </si>
  <si>
    <t>Tad Pharma GmbH; Krka Polska Spolka Z.O.O.; Krka, Tovarna zdravil, D.D.</t>
  </si>
  <si>
    <t>blister, 30 po (4mg+10mg+1,25mg)</t>
  </si>
  <si>
    <t>blister, 30 po (8mg+5mg+2,5mg)</t>
  </si>
  <si>
    <t>blister, 30 po (8mg+10mg+2,5mg)</t>
  </si>
  <si>
    <t>telmisartan, hidrohlortiazid</t>
  </si>
  <si>
    <t>TELSIDAN PLUS</t>
  </si>
  <si>
    <t>28 po (80mg + 12,5mg)</t>
  </si>
  <si>
    <t>Alvogen Pharma d.o.o</t>
  </si>
  <si>
    <t>solifenacin</t>
  </si>
  <si>
    <t>SOLIPHAR</t>
  </si>
  <si>
    <t>blister, 30 po 5 mg</t>
  </si>
  <si>
    <t>PharmaS d.o.o. Beograd</t>
  </si>
  <si>
    <t>blister, 30 po 10 mg</t>
  </si>
  <si>
    <t>SAURUS</t>
  </si>
  <si>
    <t>amoksicilin, klavulanska kiselina</t>
  </si>
  <si>
    <t>PANKLAV</t>
  </si>
  <si>
    <t>bočica staklena, 15 po (500mg + 125mg)</t>
  </si>
  <si>
    <t>Hemofarm A.D Vršac</t>
  </si>
  <si>
    <t>PANKLAV 2X</t>
  </si>
  <si>
    <t>teglica, 10 po (875mg + 125mg)</t>
  </si>
  <si>
    <t>cefadroksil</t>
  </si>
  <si>
    <t>VALDOCEF</t>
  </si>
  <si>
    <t>granule za oralnu suspenziju</t>
  </si>
  <si>
    <t xml:space="preserve"> boca staklena, 1 po 100mL (250mg/5ml)</t>
  </si>
  <si>
    <t>Alkaloid AD Skoplje</t>
  </si>
  <si>
    <t>kapsula, tvrda</t>
  </si>
  <si>
    <t xml:space="preserve">500mg, ukupno 16 kom, blister, 2 po 8 kom </t>
  </si>
  <si>
    <t>levofloksacin</t>
  </si>
  <si>
    <t>FLEXID</t>
  </si>
  <si>
    <t>10 po 250 mg</t>
  </si>
  <si>
    <t>Lek Farmaceutska družba d.d</t>
  </si>
  <si>
    <t>10 po 500 mg</t>
  </si>
  <si>
    <t>moksifloksacin</t>
  </si>
  <si>
    <t>ELFONIS</t>
  </si>
  <si>
    <t>blister, 10 po 400 mg</t>
  </si>
  <si>
    <t>Hemofarm A.D</t>
  </si>
  <si>
    <t>blister, 7 po 400 mg</t>
  </si>
  <si>
    <t>letrozol</t>
  </si>
  <si>
    <t>LETROZOL SANDOZ</t>
  </si>
  <si>
    <t>blister, 30 po 2,5 mg</t>
  </si>
  <si>
    <t>Salutas Pharma Gmbh</t>
  </si>
  <si>
    <t>pramipeksol</t>
  </si>
  <si>
    <t>OPRYMEA SR</t>
  </si>
  <si>
    <t>blister, 30 po 0,26 mg</t>
  </si>
  <si>
    <t>Krka Tovarna Zdravil d.d</t>
  </si>
  <si>
    <t>blister, 30 po 0,52 mg</t>
  </si>
  <si>
    <t>blister, 30 po 1,05 mg</t>
  </si>
  <si>
    <t>blister, 30 po 1,57 mg</t>
  </si>
  <si>
    <t>blister, 30 po 2,1 mg</t>
  </si>
  <si>
    <t>aripiprazol</t>
  </si>
  <si>
    <t>ZOLPRIX</t>
  </si>
  <si>
    <t xml:space="preserve"> tableta</t>
  </si>
  <si>
    <t>30 po 5mg</t>
  </si>
  <si>
    <t>Alvogen pharma d.o.o,RS</t>
  </si>
  <si>
    <t>30 po 10 mg</t>
  </si>
  <si>
    <t>30 po 15mg</t>
  </si>
  <si>
    <t>BIPODIS</t>
  </si>
  <si>
    <t>blister, 30 po 5mg</t>
  </si>
  <si>
    <t>blister, 30 po 10mg</t>
  </si>
  <si>
    <t>blister, 30 po 15mg</t>
  </si>
  <si>
    <t>duloksetin</t>
  </si>
  <si>
    <t>TAITA</t>
  </si>
  <si>
    <t>gastrorezistentna kapsula, tvrda</t>
  </si>
  <si>
    <t>blister,  28 po 30 mg</t>
  </si>
  <si>
    <t>blister,  28 po 60 mg</t>
  </si>
  <si>
    <t>mometazon</t>
  </si>
  <si>
    <t>MOMENSA</t>
  </si>
  <si>
    <t>sprej za nos, suspenzija</t>
  </si>
  <si>
    <t xml:space="preserve">bočica,  1 po 140 doza (50 mcg/doza) </t>
  </si>
  <si>
    <t>Alvogen Pharma d.o.o.; Farmea</t>
  </si>
  <si>
    <t>formoterol</t>
  </si>
  <si>
    <t>ATIMOS</t>
  </si>
  <si>
    <t>rastvor za inhalaciju pod pritiskom</t>
  </si>
  <si>
    <t>kontejner pod pritiskom, 1 po 120 doza (12 mcg/doza)</t>
  </si>
  <si>
    <t>Chiesi Farmaceutici S.P.A; Chiesi Pharmaceuticals GmbH</t>
  </si>
  <si>
    <t>salmeterol, flutikazon</t>
  </si>
  <si>
    <t>AIRFLUSAL FORSPIRO</t>
  </si>
  <si>
    <t>prašak za inhalaciju, podeljen</t>
  </si>
  <si>
    <t>blister, 1 po 60 doza (50mcg/doza + 250mcg/doza)</t>
  </si>
  <si>
    <t>Aeropharm GmbH</t>
  </si>
  <si>
    <t>blister, 1 po 60 doza (50mcg/doza + 500mcg/doza)</t>
  </si>
  <si>
    <t>latanoprost</t>
  </si>
  <si>
    <t>LATANOX</t>
  </si>
  <si>
    <t>kapi za oči, rastvor</t>
  </si>
  <si>
    <t>bočica sa kapaljkom, 1 po 2,5 ml (50 mcg/ml)</t>
  </si>
  <si>
    <t>bočica sa kapaljkom, 3 po 2,5 ml (50 mcg/ml)</t>
  </si>
  <si>
    <t>0041666</t>
  </si>
  <si>
    <t>Назив добављача: Phoenix Pharma d.o.o</t>
  </si>
  <si>
    <t>Phoenix Pharma d.o.o</t>
  </si>
  <si>
    <t>Лекови са Листе A и Листе A1 Листе лекова</t>
  </si>
  <si>
    <t>Actavis Ltd.</t>
  </si>
  <si>
    <t>Zdravlje a.d., Actavis Ltd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</si>
</sst>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8" applyAlignment="1">
      <alignment vertical="center"/>
      <protection/>
    </xf>
    <xf numFmtId="0" fontId="46" fillId="0" borderId="0" xfId="58" applyFont="1" applyAlignment="1">
      <alignment vertical="center"/>
      <protection/>
    </xf>
    <xf numFmtId="0" fontId="41" fillId="0" borderId="0" xfId="58">
      <alignment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4" fontId="47" fillId="0" borderId="10" xfId="58" applyNumberFormat="1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0" fontId="3" fillId="33" borderId="13" xfId="58" applyFont="1" applyFill="1" applyBorder="1" applyAlignment="1">
      <alignment horizontal="center" vertical="center" wrapText="1"/>
      <protection/>
    </xf>
    <xf numFmtId="0" fontId="48" fillId="0" borderId="0" xfId="58" applyFont="1" applyAlignment="1">
      <alignment wrapText="1"/>
      <protection/>
    </xf>
    <xf numFmtId="0" fontId="49" fillId="0" borderId="0" xfId="58" applyFont="1" applyAlignment="1">
      <alignment wrapText="1"/>
      <protection/>
    </xf>
    <xf numFmtId="4" fontId="46" fillId="0" borderId="11" xfId="58" applyNumberFormat="1" applyFont="1" applyBorder="1" applyAlignment="1">
      <alignment vertical="center" wrapText="1"/>
      <protection/>
    </xf>
    <xf numFmtId="4" fontId="46" fillId="0" borderId="13" xfId="58" applyNumberFormat="1" applyFont="1" applyBorder="1" applyAlignment="1">
      <alignment vertical="center" wrapText="1"/>
      <protection/>
    </xf>
    <xf numFmtId="0" fontId="49" fillId="0" borderId="10" xfId="58" applyFont="1" applyBorder="1" applyAlignment="1">
      <alignment horizontal="center" vertical="center" wrapText="1"/>
      <protection/>
    </xf>
    <xf numFmtId="3" fontId="46" fillId="0" borderId="14" xfId="58" applyNumberFormat="1" applyFont="1" applyBorder="1" applyAlignment="1">
      <alignment vertical="center" wrapText="1"/>
      <protection/>
    </xf>
    <xf numFmtId="3" fontId="46" fillId="0" borderId="15" xfId="58" applyNumberFormat="1" applyFont="1" applyBorder="1" applyAlignment="1">
      <alignment vertical="center" wrapText="1"/>
      <protection/>
    </xf>
    <xf numFmtId="0" fontId="41" fillId="0" borderId="0" xfId="58" applyAlignment="1">
      <alignment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3" fontId="50" fillId="0" borderId="10" xfId="58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6" borderId="10" xfId="58" applyNumberFormat="1" applyFont="1" applyFill="1" applyBorder="1" applyAlignment="1">
      <alignment horizontal="center" vertical="center" wrapText="1"/>
      <protection/>
    </xf>
    <xf numFmtId="4" fontId="49" fillId="35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4" fontId="46" fillId="37" borderId="14" xfId="58" applyNumberFormat="1" applyFont="1" applyFill="1" applyBorder="1" applyAlignment="1">
      <alignment horizontal="center" vertical="center" wrapText="1"/>
      <protection/>
    </xf>
    <xf numFmtId="4" fontId="46" fillId="37" borderId="16" xfId="58" applyNumberFormat="1" applyFont="1" applyFill="1" applyBorder="1" applyAlignment="1">
      <alignment horizontal="center" vertical="center" wrapText="1"/>
      <protection/>
    </xf>
    <xf numFmtId="4" fontId="46" fillId="37" borderId="17" xfId="58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14" sqref="J14:J17"/>
    </sheetView>
  </sheetViews>
  <sheetFormatPr defaultColWidth="9.140625" defaultRowHeight="15"/>
  <cols>
    <col min="2" max="2" width="10.140625" style="0" customWidth="1"/>
    <col min="3" max="3" width="16.140625" style="0" customWidth="1"/>
    <col min="4" max="4" width="20.7109375" style="0" customWidth="1"/>
    <col min="5" max="5" width="13.57421875" style="0" customWidth="1"/>
    <col min="6" max="6" width="14.7109375" style="0" customWidth="1"/>
    <col min="7" max="7" width="16.57421875" style="0" customWidth="1"/>
    <col min="8" max="8" width="10.7109375" style="0" customWidth="1"/>
    <col min="9" max="9" width="10.8515625" style="0" hidden="1" customWidth="1"/>
    <col min="10" max="10" width="11.28125" style="0" customWidth="1"/>
    <col min="11" max="11" width="11.7109375" style="0" hidden="1" customWidth="1"/>
    <col min="12" max="12" width="13.421875" style="0" customWidth="1"/>
    <col min="13" max="13" width="13.8515625" style="0" hidden="1" customWidth="1"/>
  </cols>
  <sheetData>
    <row r="2" spans="1:21" ht="1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25" customFormat="1" ht="15">
      <c r="A3" s="22"/>
      <c r="B3" s="22"/>
      <c r="C3" s="23"/>
      <c r="D3" s="26" t="s">
        <v>171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4"/>
      <c r="T3" s="22"/>
      <c r="U3" s="22"/>
    </row>
    <row r="4" spans="2:21" s="1" customFormat="1" ht="15">
      <c r="B4" s="26"/>
      <c r="C4" s="26"/>
      <c r="D4" s="26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4"/>
      <c r="T4" s="22"/>
      <c r="U4" s="22"/>
    </row>
    <row r="5" spans="1:13" s="1" customFormat="1" ht="36">
      <c r="A5" s="34" t="s">
        <v>0</v>
      </c>
      <c r="B5" s="34" t="s">
        <v>35</v>
      </c>
      <c r="C5" s="34" t="s">
        <v>1</v>
      </c>
      <c r="D5" s="34" t="s">
        <v>2</v>
      </c>
      <c r="E5" s="34" t="s">
        <v>4</v>
      </c>
      <c r="F5" s="34" t="s">
        <v>39</v>
      </c>
      <c r="G5" s="34" t="s">
        <v>3</v>
      </c>
      <c r="H5" s="34" t="s">
        <v>5</v>
      </c>
      <c r="I5" s="34" t="s">
        <v>33</v>
      </c>
      <c r="J5" s="34" t="s">
        <v>6</v>
      </c>
      <c r="K5" s="34" t="s">
        <v>34</v>
      </c>
      <c r="L5" s="34" t="s">
        <v>7</v>
      </c>
      <c r="M5" s="29" t="s">
        <v>40</v>
      </c>
    </row>
    <row r="6" spans="1:13" s="1" customFormat="1" ht="36">
      <c r="A6" s="28">
        <v>2</v>
      </c>
      <c r="B6" s="35" t="s">
        <v>170</v>
      </c>
      <c r="C6" s="28" t="s">
        <v>42</v>
      </c>
      <c r="D6" s="28" t="s">
        <v>43</v>
      </c>
      <c r="E6" s="28" t="s">
        <v>44</v>
      </c>
      <c r="F6" s="28" t="s">
        <v>45</v>
      </c>
      <c r="G6" s="28" t="s">
        <v>46</v>
      </c>
      <c r="H6" s="36"/>
      <c r="I6" s="33">
        <v>4896</v>
      </c>
      <c r="J6" s="27">
        <v>4896</v>
      </c>
      <c r="K6" s="33">
        <f>H6*I6</f>
        <v>0</v>
      </c>
      <c r="L6" s="37">
        <f>H6*J6</f>
        <v>0</v>
      </c>
      <c r="M6" s="29">
        <v>1</v>
      </c>
    </row>
    <row r="7" spans="1:13" s="1" customFormat="1" ht="60">
      <c r="A7" s="28">
        <v>3</v>
      </c>
      <c r="B7" s="35">
        <v>1043003</v>
      </c>
      <c r="C7" s="28" t="s">
        <v>47</v>
      </c>
      <c r="D7" s="28" t="s">
        <v>48</v>
      </c>
      <c r="E7" s="28" t="s">
        <v>49</v>
      </c>
      <c r="F7" s="28" t="s">
        <v>50</v>
      </c>
      <c r="G7" s="28" t="s">
        <v>51</v>
      </c>
      <c r="H7" s="36"/>
      <c r="I7" s="33">
        <v>96.4</v>
      </c>
      <c r="J7" s="27">
        <v>91.69</v>
      </c>
      <c r="K7" s="33">
        <f aca="true" t="shared" si="0" ref="K7:K55">H7*I7</f>
        <v>0</v>
      </c>
      <c r="L7" s="37">
        <f aca="true" t="shared" si="1" ref="L7:L55">H7*J7</f>
        <v>0</v>
      </c>
      <c r="M7" s="29">
        <v>3</v>
      </c>
    </row>
    <row r="8" spans="1:13" s="1" customFormat="1" ht="24">
      <c r="A8" s="28">
        <v>5</v>
      </c>
      <c r="B8" s="35">
        <v>1341824</v>
      </c>
      <c r="C8" s="28" t="s">
        <v>52</v>
      </c>
      <c r="D8" s="28" t="s">
        <v>53</v>
      </c>
      <c r="E8" s="28" t="s">
        <v>54</v>
      </c>
      <c r="F8" s="28" t="s">
        <v>55</v>
      </c>
      <c r="G8" s="28" t="s">
        <v>175</v>
      </c>
      <c r="H8" s="36"/>
      <c r="I8" s="33">
        <v>405</v>
      </c>
      <c r="J8" s="27">
        <v>381.02</v>
      </c>
      <c r="K8" s="33">
        <f t="shared" si="0"/>
        <v>0</v>
      </c>
      <c r="L8" s="37">
        <f t="shared" si="1"/>
        <v>0</v>
      </c>
      <c r="M8" s="29">
        <v>3</v>
      </c>
    </row>
    <row r="9" spans="1:13" s="1" customFormat="1" ht="24">
      <c r="A9" s="28">
        <v>6</v>
      </c>
      <c r="B9" s="35">
        <v>1341826</v>
      </c>
      <c r="C9" s="28" t="s">
        <v>52</v>
      </c>
      <c r="D9" s="28" t="s">
        <v>53</v>
      </c>
      <c r="E9" s="28" t="s">
        <v>54</v>
      </c>
      <c r="F9" s="28" t="s">
        <v>56</v>
      </c>
      <c r="G9" s="28" t="s">
        <v>175</v>
      </c>
      <c r="H9" s="36"/>
      <c r="I9" s="33">
        <v>810</v>
      </c>
      <c r="J9" s="27">
        <v>762.05</v>
      </c>
      <c r="K9" s="33">
        <f t="shared" si="0"/>
        <v>0</v>
      </c>
      <c r="L9" s="37">
        <f t="shared" si="1"/>
        <v>0</v>
      </c>
      <c r="M9" s="29">
        <v>3</v>
      </c>
    </row>
    <row r="10" spans="1:13" s="1" customFormat="1" ht="24">
      <c r="A10" s="28">
        <v>16</v>
      </c>
      <c r="B10" s="35">
        <v>1103038</v>
      </c>
      <c r="C10" s="28" t="s">
        <v>57</v>
      </c>
      <c r="D10" s="28" t="s">
        <v>58</v>
      </c>
      <c r="E10" s="28" t="s">
        <v>59</v>
      </c>
      <c r="F10" s="28" t="s">
        <v>60</v>
      </c>
      <c r="G10" s="28" t="s">
        <v>61</v>
      </c>
      <c r="H10" s="36"/>
      <c r="I10" s="33">
        <v>278.9</v>
      </c>
      <c r="J10" s="27">
        <v>249.48</v>
      </c>
      <c r="K10" s="33">
        <f t="shared" si="0"/>
        <v>0</v>
      </c>
      <c r="L10" s="37">
        <f t="shared" si="1"/>
        <v>0</v>
      </c>
      <c r="M10" s="29">
        <v>3</v>
      </c>
    </row>
    <row r="11" spans="1:13" s="1" customFormat="1" ht="24">
      <c r="A11" s="28">
        <v>17</v>
      </c>
      <c r="B11" s="35">
        <v>1103039</v>
      </c>
      <c r="C11" s="28" t="s">
        <v>57</v>
      </c>
      <c r="D11" s="28" t="s">
        <v>58</v>
      </c>
      <c r="E11" s="28" t="s">
        <v>59</v>
      </c>
      <c r="F11" s="28" t="s">
        <v>62</v>
      </c>
      <c r="G11" s="28" t="s">
        <v>61</v>
      </c>
      <c r="H11" s="36"/>
      <c r="I11" s="33">
        <v>501.9</v>
      </c>
      <c r="J11" s="27">
        <v>448.95</v>
      </c>
      <c r="K11" s="33">
        <f t="shared" si="0"/>
        <v>0</v>
      </c>
      <c r="L11" s="37">
        <f t="shared" si="1"/>
        <v>0</v>
      </c>
      <c r="M11" s="29">
        <v>3</v>
      </c>
    </row>
    <row r="12" spans="1:13" s="1" customFormat="1" ht="36">
      <c r="A12" s="28">
        <v>18</v>
      </c>
      <c r="B12" s="35">
        <v>1103180</v>
      </c>
      <c r="C12" s="28" t="s">
        <v>63</v>
      </c>
      <c r="D12" s="28" t="s">
        <v>64</v>
      </c>
      <c r="E12" s="28" t="s">
        <v>41</v>
      </c>
      <c r="F12" s="28" t="s">
        <v>65</v>
      </c>
      <c r="G12" s="28" t="s">
        <v>66</v>
      </c>
      <c r="H12" s="36"/>
      <c r="I12" s="33">
        <v>254.4</v>
      </c>
      <c r="J12" s="27">
        <v>243.44</v>
      </c>
      <c r="K12" s="33">
        <f t="shared" si="0"/>
        <v>0</v>
      </c>
      <c r="L12" s="37">
        <f t="shared" si="1"/>
        <v>0</v>
      </c>
      <c r="M12" s="29">
        <v>3</v>
      </c>
    </row>
    <row r="13" spans="1:13" s="1" customFormat="1" ht="36">
      <c r="A13" s="28">
        <v>20</v>
      </c>
      <c r="B13" s="35">
        <v>1107605</v>
      </c>
      <c r="C13" s="28" t="s">
        <v>67</v>
      </c>
      <c r="D13" s="28" t="s">
        <v>68</v>
      </c>
      <c r="E13" s="28" t="s">
        <v>49</v>
      </c>
      <c r="F13" s="28" t="s">
        <v>69</v>
      </c>
      <c r="G13" s="28" t="s">
        <v>70</v>
      </c>
      <c r="H13" s="36"/>
      <c r="I13" s="33">
        <v>200</v>
      </c>
      <c r="J13" s="27">
        <v>190.22</v>
      </c>
      <c r="K13" s="33">
        <f t="shared" si="0"/>
        <v>0</v>
      </c>
      <c r="L13" s="37">
        <f t="shared" si="1"/>
        <v>0</v>
      </c>
      <c r="M13" s="29">
        <v>3</v>
      </c>
    </row>
    <row r="14" spans="1:13" s="1" customFormat="1" ht="15">
      <c r="A14" s="28">
        <v>24</v>
      </c>
      <c r="B14" s="35">
        <v>1402843</v>
      </c>
      <c r="C14" s="28" t="s">
        <v>71</v>
      </c>
      <c r="D14" s="28" t="s">
        <v>72</v>
      </c>
      <c r="E14" s="28" t="s">
        <v>49</v>
      </c>
      <c r="F14" s="28" t="s">
        <v>73</v>
      </c>
      <c r="G14" s="28" t="s">
        <v>74</v>
      </c>
      <c r="H14" s="36"/>
      <c r="I14" s="33">
        <v>157.4</v>
      </c>
      <c r="J14" s="27">
        <v>141.6</v>
      </c>
      <c r="K14" s="33">
        <f t="shared" si="0"/>
        <v>0</v>
      </c>
      <c r="L14" s="37">
        <f t="shared" si="1"/>
        <v>0</v>
      </c>
      <c r="M14" s="29">
        <v>4</v>
      </c>
    </row>
    <row r="15" spans="1:13" s="1" customFormat="1" ht="15">
      <c r="A15" s="28">
        <v>25</v>
      </c>
      <c r="B15" s="35">
        <v>1402844</v>
      </c>
      <c r="C15" s="28" t="s">
        <v>71</v>
      </c>
      <c r="D15" s="28" t="s">
        <v>72</v>
      </c>
      <c r="E15" s="28" t="s">
        <v>49</v>
      </c>
      <c r="F15" s="28" t="s">
        <v>75</v>
      </c>
      <c r="G15" s="28" t="s">
        <v>74</v>
      </c>
      <c r="H15" s="36"/>
      <c r="I15" s="33">
        <v>251.2</v>
      </c>
      <c r="J15" s="27">
        <v>226.1</v>
      </c>
      <c r="K15" s="33">
        <f t="shared" si="0"/>
        <v>0</v>
      </c>
      <c r="L15" s="37">
        <f t="shared" si="1"/>
        <v>0</v>
      </c>
      <c r="M15" s="29">
        <v>4</v>
      </c>
    </row>
    <row r="16" spans="1:13" s="1" customFormat="1" ht="24">
      <c r="A16" s="28">
        <v>26</v>
      </c>
      <c r="B16" s="35">
        <v>1402784</v>
      </c>
      <c r="C16" s="28" t="s">
        <v>71</v>
      </c>
      <c r="D16" s="28" t="s">
        <v>72</v>
      </c>
      <c r="E16" s="28" t="s">
        <v>49</v>
      </c>
      <c r="F16" s="28" t="s">
        <v>76</v>
      </c>
      <c r="G16" s="28" t="s">
        <v>77</v>
      </c>
      <c r="H16" s="36"/>
      <c r="I16" s="33">
        <v>337</v>
      </c>
      <c r="J16" s="27">
        <v>303.3</v>
      </c>
      <c r="K16" s="33">
        <f t="shared" si="0"/>
        <v>0</v>
      </c>
      <c r="L16" s="37">
        <f t="shared" si="1"/>
        <v>0</v>
      </c>
      <c r="M16" s="29">
        <v>4</v>
      </c>
    </row>
    <row r="17" spans="1:13" s="1" customFormat="1" ht="24">
      <c r="A17" s="28">
        <v>27</v>
      </c>
      <c r="B17" s="35">
        <v>1402785</v>
      </c>
      <c r="C17" s="28" t="s">
        <v>71</v>
      </c>
      <c r="D17" s="28" t="s">
        <v>72</v>
      </c>
      <c r="E17" s="28" t="s">
        <v>49</v>
      </c>
      <c r="F17" s="28" t="s">
        <v>78</v>
      </c>
      <c r="G17" s="28" t="s">
        <v>77</v>
      </c>
      <c r="H17" s="36"/>
      <c r="I17" s="33">
        <v>538.5</v>
      </c>
      <c r="J17" s="27">
        <v>484.4</v>
      </c>
      <c r="K17" s="33">
        <f t="shared" si="0"/>
        <v>0</v>
      </c>
      <c r="L17" s="37">
        <f t="shared" si="1"/>
        <v>0</v>
      </c>
      <c r="M17" s="29">
        <v>4</v>
      </c>
    </row>
    <row r="18" spans="1:13" s="1" customFormat="1" ht="57" customHeight="1">
      <c r="A18" s="28">
        <v>34</v>
      </c>
      <c r="B18" s="35">
        <v>1103605</v>
      </c>
      <c r="C18" s="28" t="s">
        <v>79</v>
      </c>
      <c r="D18" s="28" t="s">
        <v>80</v>
      </c>
      <c r="E18" s="28" t="s">
        <v>59</v>
      </c>
      <c r="F18" s="28" t="s">
        <v>81</v>
      </c>
      <c r="G18" s="28" t="s">
        <v>83</v>
      </c>
      <c r="H18" s="36"/>
      <c r="I18" s="33">
        <v>331.8</v>
      </c>
      <c r="J18" s="27">
        <v>302.63</v>
      </c>
      <c r="K18" s="33">
        <f t="shared" si="0"/>
        <v>0</v>
      </c>
      <c r="L18" s="37">
        <f t="shared" si="1"/>
        <v>0</v>
      </c>
      <c r="M18" s="29">
        <v>3</v>
      </c>
    </row>
    <row r="19" spans="1:13" s="1" customFormat="1" ht="52.5" customHeight="1">
      <c r="A19" s="28">
        <v>35</v>
      </c>
      <c r="B19" s="35">
        <v>1103608</v>
      </c>
      <c r="C19" s="28" t="s">
        <v>79</v>
      </c>
      <c r="D19" s="28" t="s">
        <v>80</v>
      </c>
      <c r="E19" s="28" t="s">
        <v>59</v>
      </c>
      <c r="F19" s="28" t="s">
        <v>82</v>
      </c>
      <c r="G19" s="28" t="s">
        <v>84</v>
      </c>
      <c r="H19" s="36"/>
      <c r="I19" s="33">
        <v>497.7</v>
      </c>
      <c r="J19" s="27">
        <v>453.95</v>
      </c>
      <c r="K19" s="33">
        <f t="shared" si="0"/>
        <v>0</v>
      </c>
      <c r="L19" s="37">
        <f t="shared" si="1"/>
        <v>0</v>
      </c>
      <c r="M19" s="29">
        <v>3</v>
      </c>
    </row>
    <row r="20" spans="1:13" s="1" customFormat="1" ht="61.5" customHeight="1">
      <c r="A20" s="28">
        <v>36</v>
      </c>
      <c r="B20" s="35">
        <v>1103611</v>
      </c>
      <c r="C20" s="28" t="s">
        <v>79</v>
      </c>
      <c r="D20" s="28" t="s">
        <v>80</v>
      </c>
      <c r="E20" s="28" t="s">
        <v>59</v>
      </c>
      <c r="F20" s="28" t="s">
        <v>85</v>
      </c>
      <c r="G20" s="28" t="s">
        <v>84</v>
      </c>
      <c r="H20" s="36"/>
      <c r="I20" s="33">
        <v>524.6</v>
      </c>
      <c r="J20" s="27">
        <v>478.49</v>
      </c>
      <c r="K20" s="33">
        <f t="shared" si="0"/>
        <v>0</v>
      </c>
      <c r="L20" s="37">
        <f t="shared" si="1"/>
        <v>0</v>
      </c>
      <c r="M20" s="29">
        <v>3</v>
      </c>
    </row>
    <row r="21" spans="1:13" s="1" customFormat="1" ht="48">
      <c r="A21" s="28">
        <v>37</v>
      </c>
      <c r="B21" s="35">
        <v>1103614</v>
      </c>
      <c r="C21" s="28" t="s">
        <v>79</v>
      </c>
      <c r="D21" s="28" t="s">
        <v>80</v>
      </c>
      <c r="E21" s="28" t="s">
        <v>59</v>
      </c>
      <c r="F21" s="28" t="s">
        <v>86</v>
      </c>
      <c r="G21" s="28" t="s">
        <v>84</v>
      </c>
      <c r="H21" s="36"/>
      <c r="I21" s="33">
        <v>658.2</v>
      </c>
      <c r="J21" s="27">
        <v>600.34</v>
      </c>
      <c r="K21" s="33">
        <f t="shared" si="0"/>
        <v>0</v>
      </c>
      <c r="L21" s="37">
        <f t="shared" si="1"/>
        <v>0</v>
      </c>
      <c r="M21" s="29">
        <v>3</v>
      </c>
    </row>
    <row r="22" spans="1:13" s="1" customFormat="1" ht="52.5" customHeight="1">
      <c r="A22" s="28">
        <v>38</v>
      </c>
      <c r="B22" s="35">
        <v>1103617</v>
      </c>
      <c r="C22" s="28" t="s">
        <v>79</v>
      </c>
      <c r="D22" s="28" t="s">
        <v>80</v>
      </c>
      <c r="E22" s="28" t="s">
        <v>59</v>
      </c>
      <c r="F22" s="28" t="s">
        <v>87</v>
      </c>
      <c r="G22" s="28" t="s">
        <v>84</v>
      </c>
      <c r="H22" s="36"/>
      <c r="I22" s="33">
        <v>721.7</v>
      </c>
      <c r="J22" s="27">
        <v>658.26</v>
      </c>
      <c r="K22" s="33">
        <f t="shared" si="0"/>
        <v>0</v>
      </c>
      <c r="L22" s="37">
        <f t="shared" si="1"/>
        <v>0</v>
      </c>
      <c r="M22" s="29">
        <v>3</v>
      </c>
    </row>
    <row r="23" spans="1:13" s="1" customFormat="1" ht="24">
      <c r="A23" s="28">
        <v>44</v>
      </c>
      <c r="B23" s="35">
        <v>1103706</v>
      </c>
      <c r="C23" s="28" t="s">
        <v>88</v>
      </c>
      <c r="D23" s="28" t="s">
        <v>89</v>
      </c>
      <c r="E23" s="28" t="s">
        <v>59</v>
      </c>
      <c r="F23" s="28" t="s">
        <v>90</v>
      </c>
      <c r="G23" s="28" t="s">
        <v>91</v>
      </c>
      <c r="H23" s="36"/>
      <c r="I23" s="33">
        <v>518</v>
      </c>
      <c r="J23" s="27">
        <v>495.67</v>
      </c>
      <c r="K23" s="33">
        <f t="shared" si="0"/>
        <v>0</v>
      </c>
      <c r="L23" s="37">
        <f t="shared" si="1"/>
        <v>0</v>
      </c>
      <c r="M23" s="29">
        <v>3</v>
      </c>
    </row>
    <row r="24" spans="1:13" s="1" customFormat="1" ht="24">
      <c r="A24" s="28">
        <v>60</v>
      </c>
      <c r="B24" s="35">
        <v>1139028</v>
      </c>
      <c r="C24" s="28" t="s">
        <v>92</v>
      </c>
      <c r="D24" s="28" t="s">
        <v>93</v>
      </c>
      <c r="E24" s="28" t="s">
        <v>49</v>
      </c>
      <c r="F24" s="28" t="s">
        <v>94</v>
      </c>
      <c r="G24" s="28" t="s">
        <v>95</v>
      </c>
      <c r="H24" s="36"/>
      <c r="I24" s="33">
        <v>1600</v>
      </c>
      <c r="J24" s="27">
        <v>1440</v>
      </c>
      <c r="K24" s="33">
        <f t="shared" si="0"/>
        <v>0</v>
      </c>
      <c r="L24" s="37">
        <f t="shared" si="1"/>
        <v>0</v>
      </c>
      <c r="M24" s="29">
        <v>3</v>
      </c>
    </row>
    <row r="25" spans="1:13" s="1" customFormat="1" ht="24">
      <c r="A25" s="28">
        <v>61</v>
      </c>
      <c r="B25" s="35">
        <v>1139027</v>
      </c>
      <c r="C25" s="28" t="s">
        <v>92</v>
      </c>
      <c r="D25" s="28" t="s">
        <v>93</v>
      </c>
      <c r="E25" s="28" t="s">
        <v>49</v>
      </c>
      <c r="F25" s="28" t="s">
        <v>96</v>
      </c>
      <c r="G25" s="28" t="s">
        <v>95</v>
      </c>
      <c r="H25" s="36"/>
      <c r="I25" s="33">
        <v>1882</v>
      </c>
      <c r="J25" s="27">
        <v>1693.8</v>
      </c>
      <c r="K25" s="33">
        <f t="shared" si="0"/>
        <v>0</v>
      </c>
      <c r="L25" s="37">
        <f t="shared" si="1"/>
        <v>0</v>
      </c>
      <c r="M25" s="29">
        <v>3</v>
      </c>
    </row>
    <row r="26" spans="1:13" s="1" customFormat="1" ht="15">
      <c r="A26" s="28">
        <v>62</v>
      </c>
      <c r="B26" s="35">
        <v>1139025</v>
      </c>
      <c r="C26" s="28" t="s">
        <v>92</v>
      </c>
      <c r="D26" s="28" t="s">
        <v>97</v>
      </c>
      <c r="E26" s="28" t="s">
        <v>49</v>
      </c>
      <c r="F26" s="28" t="s">
        <v>94</v>
      </c>
      <c r="G26" s="28" t="s">
        <v>77</v>
      </c>
      <c r="H26" s="36"/>
      <c r="I26" s="33">
        <v>1600</v>
      </c>
      <c r="J26" s="27">
        <v>1440</v>
      </c>
      <c r="K26" s="33">
        <f t="shared" si="0"/>
        <v>0</v>
      </c>
      <c r="L26" s="37">
        <f t="shared" si="1"/>
        <v>0</v>
      </c>
      <c r="M26" s="29">
        <v>4</v>
      </c>
    </row>
    <row r="27" spans="1:13" s="1" customFormat="1" ht="15">
      <c r="A27" s="28">
        <v>63</v>
      </c>
      <c r="B27" s="35">
        <v>1139026</v>
      </c>
      <c r="C27" s="28" t="s">
        <v>92</v>
      </c>
      <c r="D27" s="28" t="s">
        <v>97</v>
      </c>
      <c r="E27" s="28" t="s">
        <v>49</v>
      </c>
      <c r="F27" s="28" t="s">
        <v>96</v>
      </c>
      <c r="G27" s="28" t="s">
        <v>77</v>
      </c>
      <c r="H27" s="36"/>
      <c r="I27" s="33">
        <v>1882</v>
      </c>
      <c r="J27" s="27">
        <v>1693.8</v>
      </c>
      <c r="K27" s="33">
        <f t="shared" si="0"/>
        <v>0</v>
      </c>
      <c r="L27" s="37">
        <f t="shared" si="1"/>
        <v>0</v>
      </c>
      <c r="M27" s="29">
        <v>4</v>
      </c>
    </row>
    <row r="28" spans="1:13" s="1" customFormat="1" ht="36">
      <c r="A28" s="28">
        <v>66</v>
      </c>
      <c r="B28" s="35">
        <v>1021611</v>
      </c>
      <c r="C28" s="28" t="s">
        <v>98</v>
      </c>
      <c r="D28" s="28" t="s">
        <v>99</v>
      </c>
      <c r="E28" s="28" t="s">
        <v>49</v>
      </c>
      <c r="F28" s="28" t="s">
        <v>100</v>
      </c>
      <c r="G28" s="28" t="s">
        <v>101</v>
      </c>
      <c r="H28" s="36"/>
      <c r="I28" s="33">
        <v>527.7</v>
      </c>
      <c r="J28" s="27">
        <v>480.37</v>
      </c>
      <c r="K28" s="33">
        <f t="shared" si="0"/>
        <v>0</v>
      </c>
      <c r="L28" s="37">
        <f t="shared" si="1"/>
        <v>0</v>
      </c>
      <c r="M28" s="29">
        <v>4</v>
      </c>
    </row>
    <row r="29" spans="1:13" s="1" customFormat="1" ht="24">
      <c r="A29" s="28">
        <v>67</v>
      </c>
      <c r="B29" s="35">
        <v>1021610</v>
      </c>
      <c r="C29" s="28" t="s">
        <v>98</v>
      </c>
      <c r="D29" s="28" t="s">
        <v>102</v>
      </c>
      <c r="E29" s="28" t="s">
        <v>49</v>
      </c>
      <c r="F29" s="28" t="s">
        <v>103</v>
      </c>
      <c r="G29" s="28" t="s">
        <v>101</v>
      </c>
      <c r="H29" s="36"/>
      <c r="I29" s="33">
        <v>252.7</v>
      </c>
      <c r="J29" s="27">
        <v>230.03</v>
      </c>
      <c r="K29" s="33">
        <f t="shared" si="0"/>
        <v>0</v>
      </c>
      <c r="L29" s="37">
        <f t="shared" si="1"/>
        <v>0</v>
      </c>
      <c r="M29" s="29">
        <v>4</v>
      </c>
    </row>
    <row r="30" spans="1:13" s="1" customFormat="1" ht="36">
      <c r="A30" s="28">
        <v>74</v>
      </c>
      <c r="B30" s="35">
        <v>3321904</v>
      </c>
      <c r="C30" s="28" t="s">
        <v>104</v>
      </c>
      <c r="D30" s="28" t="s">
        <v>105</v>
      </c>
      <c r="E30" s="28" t="s">
        <v>106</v>
      </c>
      <c r="F30" s="28" t="s">
        <v>107</v>
      </c>
      <c r="G30" s="28" t="s">
        <v>108</v>
      </c>
      <c r="H30" s="36"/>
      <c r="I30" s="33">
        <v>245</v>
      </c>
      <c r="J30" s="27">
        <v>227.38</v>
      </c>
      <c r="K30" s="33">
        <f t="shared" si="0"/>
        <v>0</v>
      </c>
      <c r="L30" s="37">
        <f t="shared" si="1"/>
        <v>0</v>
      </c>
      <c r="M30" s="29">
        <v>3</v>
      </c>
    </row>
    <row r="31" spans="1:13" s="1" customFormat="1" ht="36">
      <c r="A31" s="28">
        <v>75</v>
      </c>
      <c r="B31" s="35">
        <v>3321905</v>
      </c>
      <c r="C31" s="28" t="s">
        <v>104</v>
      </c>
      <c r="D31" s="28" t="s">
        <v>105</v>
      </c>
      <c r="E31" s="28" t="s">
        <v>109</v>
      </c>
      <c r="F31" s="28" t="s">
        <v>110</v>
      </c>
      <c r="G31" s="28" t="s">
        <v>108</v>
      </c>
      <c r="H31" s="36"/>
      <c r="I31" s="33">
        <v>392</v>
      </c>
      <c r="J31" s="27">
        <v>363.82</v>
      </c>
      <c r="K31" s="33">
        <f t="shared" si="0"/>
        <v>0</v>
      </c>
      <c r="L31" s="37">
        <f t="shared" si="1"/>
        <v>0</v>
      </c>
      <c r="M31" s="29">
        <v>3</v>
      </c>
    </row>
    <row r="32" spans="1:13" s="1" customFormat="1" ht="24">
      <c r="A32" s="28">
        <v>77</v>
      </c>
      <c r="B32" s="35">
        <v>1329375</v>
      </c>
      <c r="C32" s="28" t="s">
        <v>111</v>
      </c>
      <c r="D32" s="28" t="s">
        <v>112</v>
      </c>
      <c r="E32" s="28" t="s">
        <v>49</v>
      </c>
      <c r="F32" s="28" t="s">
        <v>113</v>
      </c>
      <c r="G32" s="28" t="s">
        <v>114</v>
      </c>
      <c r="H32" s="36"/>
      <c r="I32" s="33">
        <v>414.3</v>
      </c>
      <c r="J32" s="27">
        <v>392.8</v>
      </c>
      <c r="K32" s="33">
        <f t="shared" si="0"/>
        <v>0</v>
      </c>
      <c r="L32" s="37">
        <f t="shared" si="1"/>
        <v>0</v>
      </c>
      <c r="M32" s="29">
        <v>3</v>
      </c>
    </row>
    <row r="33" spans="1:13" s="1" customFormat="1" ht="24">
      <c r="A33" s="28">
        <v>78</v>
      </c>
      <c r="B33" s="35">
        <v>1329376</v>
      </c>
      <c r="C33" s="28" t="s">
        <v>111</v>
      </c>
      <c r="D33" s="28" t="s">
        <v>112</v>
      </c>
      <c r="E33" s="28" t="s">
        <v>49</v>
      </c>
      <c r="F33" s="28" t="s">
        <v>115</v>
      </c>
      <c r="G33" s="28" t="s">
        <v>114</v>
      </c>
      <c r="H33" s="36"/>
      <c r="I33" s="33">
        <v>690.9</v>
      </c>
      <c r="J33" s="27">
        <v>655.04</v>
      </c>
      <c r="K33" s="33">
        <f t="shared" si="0"/>
        <v>0</v>
      </c>
      <c r="L33" s="37">
        <f t="shared" si="1"/>
        <v>0</v>
      </c>
      <c r="M33" s="29">
        <v>3</v>
      </c>
    </row>
    <row r="34" spans="1:13" s="1" customFormat="1" ht="24">
      <c r="A34" s="28">
        <v>79</v>
      </c>
      <c r="B34" s="35">
        <v>1329001</v>
      </c>
      <c r="C34" s="28" t="s">
        <v>116</v>
      </c>
      <c r="D34" s="28" t="s">
        <v>117</v>
      </c>
      <c r="E34" s="28" t="s">
        <v>49</v>
      </c>
      <c r="F34" s="28" t="s">
        <v>118</v>
      </c>
      <c r="G34" s="28" t="s">
        <v>119</v>
      </c>
      <c r="H34" s="36"/>
      <c r="I34" s="33">
        <v>758.2</v>
      </c>
      <c r="J34" s="27">
        <v>690.19</v>
      </c>
      <c r="K34" s="33">
        <f t="shared" si="0"/>
        <v>0</v>
      </c>
      <c r="L34" s="37">
        <f t="shared" si="1"/>
        <v>0</v>
      </c>
      <c r="M34" s="29">
        <v>4</v>
      </c>
    </row>
    <row r="35" spans="1:13" s="1" customFormat="1" ht="15">
      <c r="A35" s="28">
        <v>80</v>
      </c>
      <c r="B35" s="35">
        <v>1329000</v>
      </c>
      <c r="C35" s="28" t="s">
        <v>116</v>
      </c>
      <c r="D35" s="28" t="s">
        <v>117</v>
      </c>
      <c r="E35" s="28" t="s">
        <v>49</v>
      </c>
      <c r="F35" s="28" t="s">
        <v>120</v>
      </c>
      <c r="G35" s="28" t="s">
        <v>119</v>
      </c>
      <c r="H35" s="36"/>
      <c r="I35" s="33">
        <v>530.7</v>
      </c>
      <c r="J35" s="27">
        <v>483.1</v>
      </c>
      <c r="K35" s="33">
        <f t="shared" si="0"/>
        <v>0</v>
      </c>
      <c r="L35" s="37">
        <f t="shared" si="1"/>
        <v>0</v>
      </c>
      <c r="M35" s="29">
        <v>4</v>
      </c>
    </row>
    <row r="36" spans="1:13" s="1" customFormat="1" ht="24">
      <c r="A36" s="28">
        <v>81</v>
      </c>
      <c r="B36" s="35">
        <v>1039332</v>
      </c>
      <c r="C36" s="28" t="s">
        <v>121</v>
      </c>
      <c r="D36" s="28" t="s">
        <v>122</v>
      </c>
      <c r="E36" s="28" t="s">
        <v>49</v>
      </c>
      <c r="F36" s="28" t="s">
        <v>123</v>
      </c>
      <c r="G36" s="28" t="s">
        <v>124</v>
      </c>
      <c r="H36" s="36"/>
      <c r="I36" s="33">
        <v>1108</v>
      </c>
      <c r="J36" s="27">
        <v>1061.57</v>
      </c>
      <c r="K36" s="33">
        <f t="shared" si="0"/>
        <v>0</v>
      </c>
      <c r="L36" s="37">
        <f t="shared" si="1"/>
        <v>0</v>
      </c>
      <c r="M36" s="29">
        <v>3</v>
      </c>
    </row>
    <row r="37" spans="1:13" s="1" customFormat="1" ht="36">
      <c r="A37" s="28">
        <v>96</v>
      </c>
      <c r="B37" s="35">
        <v>1085066</v>
      </c>
      <c r="C37" s="28" t="s">
        <v>125</v>
      </c>
      <c r="D37" s="28" t="s">
        <v>126</v>
      </c>
      <c r="E37" s="28" t="s">
        <v>41</v>
      </c>
      <c r="F37" s="28" t="s">
        <v>127</v>
      </c>
      <c r="G37" s="28" t="s">
        <v>128</v>
      </c>
      <c r="H37" s="36"/>
      <c r="I37" s="33">
        <v>539.7</v>
      </c>
      <c r="J37" s="27">
        <v>492.26</v>
      </c>
      <c r="K37" s="33">
        <f t="shared" si="0"/>
        <v>0</v>
      </c>
      <c r="L37" s="37">
        <f t="shared" si="1"/>
        <v>0</v>
      </c>
      <c r="M37" s="29">
        <v>3</v>
      </c>
    </row>
    <row r="38" spans="1:13" s="1" customFormat="1" ht="36">
      <c r="A38" s="28">
        <v>97</v>
      </c>
      <c r="B38" s="35">
        <v>1085064</v>
      </c>
      <c r="C38" s="28" t="s">
        <v>125</v>
      </c>
      <c r="D38" s="28" t="s">
        <v>126</v>
      </c>
      <c r="E38" s="28" t="s">
        <v>41</v>
      </c>
      <c r="F38" s="28" t="s">
        <v>129</v>
      </c>
      <c r="G38" s="28" t="s">
        <v>128</v>
      </c>
      <c r="H38" s="36"/>
      <c r="I38" s="33">
        <v>1086.2</v>
      </c>
      <c r="J38" s="27">
        <v>990.72</v>
      </c>
      <c r="K38" s="33">
        <f t="shared" si="0"/>
        <v>0</v>
      </c>
      <c r="L38" s="37">
        <f t="shared" si="1"/>
        <v>0</v>
      </c>
      <c r="M38" s="29">
        <v>3</v>
      </c>
    </row>
    <row r="39" spans="1:13" s="1" customFormat="1" ht="36">
      <c r="A39" s="28">
        <v>98</v>
      </c>
      <c r="B39" s="35">
        <v>1085062</v>
      </c>
      <c r="C39" s="28" t="s">
        <v>125</v>
      </c>
      <c r="D39" s="28" t="s">
        <v>126</v>
      </c>
      <c r="E39" s="28" t="s">
        <v>41</v>
      </c>
      <c r="F39" s="28" t="s">
        <v>130</v>
      </c>
      <c r="G39" s="28" t="s">
        <v>128</v>
      </c>
      <c r="H39" s="36"/>
      <c r="I39" s="33">
        <v>1969.4</v>
      </c>
      <c r="J39" s="27">
        <v>1796.29</v>
      </c>
      <c r="K39" s="33">
        <f t="shared" si="0"/>
        <v>0</v>
      </c>
      <c r="L39" s="37">
        <f t="shared" si="1"/>
        <v>0</v>
      </c>
      <c r="M39" s="29">
        <v>3</v>
      </c>
    </row>
    <row r="40" spans="1:13" s="1" customFormat="1" ht="36">
      <c r="A40" s="28">
        <v>99</v>
      </c>
      <c r="B40" s="35">
        <v>1085060</v>
      </c>
      <c r="C40" s="28" t="s">
        <v>125</v>
      </c>
      <c r="D40" s="28" t="s">
        <v>126</v>
      </c>
      <c r="E40" s="28" t="s">
        <v>41</v>
      </c>
      <c r="F40" s="28" t="s">
        <v>131</v>
      </c>
      <c r="G40" s="28" t="s">
        <v>128</v>
      </c>
      <c r="H40" s="36"/>
      <c r="I40" s="33">
        <v>3539.8</v>
      </c>
      <c r="J40" s="27">
        <v>3228.65</v>
      </c>
      <c r="K40" s="33">
        <f t="shared" si="0"/>
        <v>0</v>
      </c>
      <c r="L40" s="37">
        <f t="shared" si="1"/>
        <v>0</v>
      </c>
      <c r="M40" s="29">
        <v>3</v>
      </c>
    </row>
    <row r="41" spans="1:13" s="1" customFormat="1" ht="36">
      <c r="A41" s="28">
        <v>100</v>
      </c>
      <c r="B41" s="35">
        <v>1085058</v>
      </c>
      <c r="C41" s="28" t="s">
        <v>125</v>
      </c>
      <c r="D41" s="28" t="s">
        <v>126</v>
      </c>
      <c r="E41" s="28" t="s">
        <v>41</v>
      </c>
      <c r="F41" s="28" t="s">
        <v>132</v>
      </c>
      <c r="G41" s="28" t="s">
        <v>128</v>
      </c>
      <c r="H41" s="36"/>
      <c r="I41" s="33">
        <v>3620.9</v>
      </c>
      <c r="J41" s="27">
        <v>3302.62</v>
      </c>
      <c r="K41" s="33">
        <f t="shared" si="0"/>
        <v>0</v>
      </c>
      <c r="L41" s="37">
        <f t="shared" si="1"/>
        <v>0</v>
      </c>
      <c r="M41" s="29">
        <v>3</v>
      </c>
    </row>
    <row r="42" spans="1:13" s="1" customFormat="1" ht="24">
      <c r="A42" s="28">
        <v>106</v>
      </c>
      <c r="B42" s="35">
        <v>1070162</v>
      </c>
      <c r="C42" s="28" t="s">
        <v>133</v>
      </c>
      <c r="D42" s="28" t="s">
        <v>134</v>
      </c>
      <c r="E42" s="28" t="s">
        <v>135</v>
      </c>
      <c r="F42" s="28" t="s">
        <v>136</v>
      </c>
      <c r="G42" s="28" t="s">
        <v>137</v>
      </c>
      <c r="H42" s="36"/>
      <c r="I42" s="33">
        <v>608.4</v>
      </c>
      <c r="J42" s="27">
        <v>582.18</v>
      </c>
      <c r="K42" s="33">
        <f t="shared" si="0"/>
        <v>0</v>
      </c>
      <c r="L42" s="37">
        <f t="shared" si="1"/>
        <v>0</v>
      </c>
      <c r="M42" s="29">
        <v>3</v>
      </c>
    </row>
    <row r="43" spans="1:13" s="1" customFormat="1" ht="24">
      <c r="A43" s="28">
        <v>107</v>
      </c>
      <c r="B43" s="35">
        <v>1070163</v>
      </c>
      <c r="C43" s="28" t="s">
        <v>133</v>
      </c>
      <c r="D43" s="28" t="s">
        <v>134</v>
      </c>
      <c r="E43" s="28" t="s">
        <v>135</v>
      </c>
      <c r="F43" s="28" t="s">
        <v>138</v>
      </c>
      <c r="G43" s="28" t="s">
        <v>137</v>
      </c>
      <c r="H43" s="36"/>
      <c r="I43" s="33">
        <v>1216.8</v>
      </c>
      <c r="J43" s="27">
        <v>1164.36</v>
      </c>
      <c r="K43" s="33">
        <f t="shared" si="0"/>
        <v>0</v>
      </c>
      <c r="L43" s="37">
        <f t="shared" si="1"/>
        <v>0</v>
      </c>
      <c r="M43" s="29">
        <v>3</v>
      </c>
    </row>
    <row r="44" spans="1:13" s="1" customFormat="1" ht="24">
      <c r="A44" s="28">
        <v>109</v>
      </c>
      <c r="B44" s="35">
        <v>1070165</v>
      </c>
      <c r="C44" s="28" t="s">
        <v>133</v>
      </c>
      <c r="D44" s="28" t="s">
        <v>134</v>
      </c>
      <c r="E44" s="28" t="s">
        <v>135</v>
      </c>
      <c r="F44" s="28" t="s">
        <v>139</v>
      </c>
      <c r="G44" s="28" t="s">
        <v>137</v>
      </c>
      <c r="H44" s="36"/>
      <c r="I44" s="33">
        <v>1825.2</v>
      </c>
      <c r="J44" s="27">
        <v>1746.53</v>
      </c>
      <c r="K44" s="33">
        <f t="shared" si="0"/>
        <v>0</v>
      </c>
      <c r="L44" s="37">
        <f t="shared" si="1"/>
        <v>0</v>
      </c>
      <c r="M44" s="29">
        <v>3</v>
      </c>
    </row>
    <row r="45" spans="1:13" s="1" customFormat="1" ht="15">
      <c r="A45" s="28">
        <v>111</v>
      </c>
      <c r="B45" s="35">
        <v>1070044</v>
      </c>
      <c r="C45" s="28" t="s">
        <v>133</v>
      </c>
      <c r="D45" s="28" t="s">
        <v>140</v>
      </c>
      <c r="E45" s="28" t="s">
        <v>59</v>
      </c>
      <c r="F45" s="28" t="s">
        <v>141</v>
      </c>
      <c r="G45" s="28" t="s">
        <v>174</v>
      </c>
      <c r="H45" s="36"/>
      <c r="I45" s="33">
        <v>608.4</v>
      </c>
      <c r="J45" s="27">
        <v>518.36</v>
      </c>
      <c r="K45" s="33">
        <f t="shared" si="0"/>
        <v>0</v>
      </c>
      <c r="L45" s="37">
        <f t="shared" si="1"/>
        <v>0</v>
      </c>
      <c r="M45" s="29">
        <v>3</v>
      </c>
    </row>
    <row r="46" spans="1:13" s="1" customFormat="1" ht="15">
      <c r="A46" s="28">
        <v>112</v>
      </c>
      <c r="B46" s="35">
        <v>1070045</v>
      </c>
      <c r="C46" s="28" t="s">
        <v>133</v>
      </c>
      <c r="D46" s="28" t="s">
        <v>140</v>
      </c>
      <c r="E46" s="28" t="s">
        <v>59</v>
      </c>
      <c r="F46" s="28" t="s">
        <v>142</v>
      </c>
      <c r="G46" s="28" t="s">
        <v>174</v>
      </c>
      <c r="H46" s="36"/>
      <c r="I46" s="33">
        <v>1216.8</v>
      </c>
      <c r="J46" s="27">
        <v>1036.71</v>
      </c>
      <c r="K46" s="33">
        <f t="shared" si="0"/>
        <v>0</v>
      </c>
      <c r="L46" s="37">
        <f t="shared" si="1"/>
        <v>0</v>
      </c>
      <c r="M46" s="29">
        <v>3</v>
      </c>
    </row>
    <row r="47" spans="1:13" s="1" customFormat="1" ht="15">
      <c r="A47" s="28">
        <v>113</v>
      </c>
      <c r="B47" s="35">
        <v>1070046</v>
      </c>
      <c r="C47" s="28" t="s">
        <v>133</v>
      </c>
      <c r="D47" s="28" t="s">
        <v>140</v>
      </c>
      <c r="E47" s="28" t="s">
        <v>59</v>
      </c>
      <c r="F47" s="28" t="s">
        <v>143</v>
      </c>
      <c r="G47" s="28" t="s">
        <v>174</v>
      </c>
      <c r="H47" s="36"/>
      <c r="I47" s="33">
        <v>1825.2</v>
      </c>
      <c r="J47" s="27">
        <v>1555.07</v>
      </c>
      <c r="K47" s="33">
        <f t="shared" si="0"/>
        <v>0</v>
      </c>
      <c r="L47" s="37">
        <f t="shared" si="1"/>
        <v>0</v>
      </c>
      <c r="M47" s="29">
        <v>3</v>
      </c>
    </row>
    <row r="48" spans="1:13" s="1" customFormat="1" ht="24">
      <c r="A48" s="28">
        <v>116</v>
      </c>
      <c r="B48" s="35">
        <v>1072037</v>
      </c>
      <c r="C48" s="28" t="s">
        <v>144</v>
      </c>
      <c r="D48" s="28" t="s">
        <v>145</v>
      </c>
      <c r="E48" s="28" t="s">
        <v>146</v>
      </c>
      <c r="F48" s="28" t="s">
        <v>147</v>
      </c>
      <c r="G48" s="28" t="s">
        <v>77</v>
      </c>
      <c r="H48" s="36"/>
      <c r="I48" s="33">
        <v>625.1</v>
      </c>
      <c r="J48" s="27">
        <v>569.03</v>
      </c>
      <c r="K48" s="33">
        <f t="shared" si="0"/>
        <v>0</v>
      </c>
      <c r="L48" s="37">
        <f t="shared" si="1"/>
        <v>0</v>
      </c>
      <c r="M48" s="29">
        <v>4</v>
      </c>
    </row>
    <row r="49" spans="1:13" s="1" customFormat="1" ht="24">
      <c r="A49" s="28">
        <v>117</v>
      </c>
      <c r="B49" s="35">
        <v>1072036</v>
      </c>
      <c r="C49" s="28" t="s">
        <v>144</v>
      </c>
      <c r="D49" s="28" t="s">
        <v>145</v>
      </c>
      <c r="E49" s="28" t="s">
        <v>146</v>
      </c>
      <c r="F49" s="28" t="s">
        <v>148</v>
      </c>
      <c r="G49" s="28" t="s">
        <v>77</v>
      </c>
      <c r="H49" s="36"/>
      <c r="I49" s="33">
        <v>1319.1</v>
      </c>
      <c r="J49" s="27">
        <v>1200.78</v>
      </c>
      <c r="K49" s="33">
        <f t="shared" si="0"/>
        <v>0</v>
      </c>
      <c r="L49" s="37">
        <f t="shared" si="1"/>
        <v>0</v>
      </c>
      <c r="M49" s="29">
        <v>4</v>
      </c>
    </row>
    <row r="50" spans="1:13" s="1" customFormat="1" ht="24">
      <c r="A50" s="28">
        <v>120</v>
      </c>
      <c r="B50" s="35">
        <v>7110313</v>
      </c>
      <c r="C50" s="28" t="s">
        <v>149</v>
      </c>
      <c r="D50" s="28" t="s">
        <v>150</v>
      </c>
      <c r="E50" s="28" t="s">
        <v>151</v>
      </c>
      <c r="F50" s="28" t="s">
        <v>152</v>
      </c>
      <c r="G50" s="28" t="s">
        <v>153</v>
      </c>
      <c r="H50" s="36"/>
      <c r="I50" s="33">
        <v>462.5</v>
      </c>
      <c r="J50" s="27">
        <v>442.57</v>
      </c>
      <c r="K50" s="33">
        <f t="shared" si="0"/>
        <v>0</v>
      </c>
      <c r="L50" s="37">
        <f t="shared" si="1"/>
        <v>0</v>
      </c>
      <c r="M50" s="29">
        <v>3</v>
      </c>
    </row>
    <row r="51" spans="1:13" s="1" customFormat="1" ht="48">
      <c r="A51" s="28">
        <v>122</v>
      </c>
      <c r="B51" s="35">
        <v>7114167</v>
      </c>
      <c r="C51" s="28" t="s">
        <v>154</v>
      </c>
      <c r="D51" s="28" t="s">
        <v>155</v>
      </c>
      <c r="E51" s="28" t="s">
        <v>156</v>
      </c>
      <c r="F51" s="28" t="s">
        <v>157</v>
      </c>
      <c r="G51" s="28" t="s">
        <v>158</v>
      </c>
      <c r="H51" s="36"/>
      <c r="I51" s="33">
        <v>3200</v>
      </c>
      <c r="J51" s="27">
        <v>3200</v>
      </c>
      <c r="K51" s="33">
        <f t="shared" si="0"/>
        <v>0</v>
      </c>
      <c r="L51" s="37">
        <f t="shared" si="1"/>
        <v>0</v>
      </c>
      <c r="M51" s="29">
        <v>1</v>
      </c>
    </row>
    <row r="52" spans="1:13" s="1" customFormat="1" ht="36">
      <c r="A52" s="28">
        <v>123</v>
      </c>
      <c r="B52" s="35">
        <v>7114673</v>
      </c>
      <c r="C52" s="28" t="s">
        <v>159</v>
      </c>
      <c r="D52" s="28" t="s">
        <v>160</v>
      </c>
      <c r="E52" s="28" t="s">
        <v>161</v>
      </c>
      <c r="F52" s="28" t="s">
        <v>162</v>
      </c>
      <c r="G52" s="28" t="s">
        <v>163</v>
      </c>
      <c r="H52" s="36"/>
      <c r="I52" s="33">
        <v>2260.5</v>
      </c>
      <c r="J52" s="27">
        <v>2125.1</v>
      </c>
      <c r="K52" s="33">
        <f t="shared" si="0"/>
        <v>0</v>
      </c>
      <c r="L52" s="37">
        <f t="shared" si="1"/>
        <v>0</v>
      </c>
      <c r="M52" s="29">
        <v>3</v>
      </c>
    </row>
    <row r="53" spans="1:13" s="1" customFormat="1" ht="36">
      <c r="A53" s="28">
        <v>124</v>
      </c>
      <c r="B53" s="35">
        <v>7114674</v>
      </c>
      <c r="C53" s="28" t="s">
        <v>159</v>
      </c>
      <c r="D53" s="28" t="s">
        <v>160</v>
      </c>
      <c r="E53" s="28" t="s">
        <v>161</v>
      </c>
      <c r="F53" s="28" t="s">
        <v>164</v>
      </c>
      <c r="G53" s="28" t="s">
        <v>163</v>
      </c>
      <c r="H53" s="36"/>
      <c r="I53" s="33">
        <v>2974.7</v>
      </c>
      <c r="J53" s="27">
        <v>2796.52</v>
      </c>
      <c r="K53" s="33">
        <f t="shared" si="0"/>
        <v>0</v>
      </c>
      <c r="L53" s="37">
        <f t="shared" si="1"/>
        <v>0</v>
      </c>
      <c r="M53" s="29">
        <v>3</v>
      </c>
    </row>
    <row r="54" spans="1:13" s="1" customFormat="1" ht="36">
      <c r="A54" s="28">
        <v>133</v>
      </c>
      <c r="B54" s="35">
        <v>7099149</v>
      </c>
      <c r="C54" s="28" t="s">
        <v>165</v>
      </c>
      <c r="D54" s="28" t="s">
        <v>166</v>
      </c>
      <c r="E54" s="28" t="s">
        <v>167</v>
      </c>
      <c r="F54" s="28" t="s">
        <v>168</v>
      </c>
      <c r="G54" s="28" t="s">
        <v>61</v>
      </c>
      <c r="H54" s="36"/>
      <c r="I54" s="33">
        <v>364.9</v>
      </c>
      <c r="J54" s="27">
        <v>326.4</v>
      </c>
      <c r="K54" s="33">
        <f t="shared" si="0"/>
        <v>0</v>
      </c>
      <c r="L54" s="37">
        <f t="shared" si="1"/>
        <v>0</v>
      </c>
      <c r="M54" s="29">
        <v>3</v>
      </c>
    </row>
    <row r="55" spans="1:13" s="1" customFormat="1" ht="36">
      <c r="A55" s="28">
        <v>134</v>
      </c>
      <c r="B55" s="35">
        <v>7099148</v>
      </c>
      <c r="C55" s="28" t="s">
        <v>165</v>
      </c>
      <c r="D55" s="28" t="s">
        <v>166</v>
      </c>
      <c r="E55" s="28" t="s">
        <v>167</v>
      </c>
      <c r="F55" s="28" t="s">
        <v>169</v>
      </c>
      <c r="G55" s="28" t="s">
        <v>61</v>
      </c>
      <c r="H55" s="36"/>
      <c r="I55" s="33">
        <v>1094.7</v>
      </c>
      <c r="J55" s="27">
        <v>979.21</v>
      </c>
      <c r="K55" s="33">
        <f t="shared" si="0"/>
        <v>0</v>
      </c>
      <c r="L55" s="37">
        <f t="shared" si="1"/>
        <v>0</v>
      </c>
      <c r="M55" s="29">
        <v>3</v>
      </c>
    </row>
    <row r="56" spans="1:13" s="1" customFormat="1" ht="15.75" customHeight="1">
      <c r="A56" s="38" t="s">
        <v>36</v>
      </c>
      <c r="B56" s="38"/>
      <c r="C56" s="38"/>
      <c r="D56" s="38"/>
      <c r="E56" s="38"/>
      <c r="F56" s="38"/>
      <c r="G56" s="38"/>
      <c r="H56" s="38"/>
      <c r="I56" s="38"/>
      <c r="J56" s="38"/>
      <c r="K56" s="30"/>
      <c r="L56" s="30">
        <f>SUM(L6:L55)</f>
        <v>0</v>
      </c>
      <c r="M56" s="2">
        <v>0.1</v>
      </c>
    </row>
    <row r="57" spans="1:13" ht="15.75" customHeight="1">
      <c r="A57" s="39" t="s">
        <v>8</v>
      </c>
      <c r="B57" s="39"/>
      <c r="C57" s="39"/>
      <c r="D57" s="39"/>
      <c r="E57" s="39"/>
      <c r="F57" s="39"/>
      <c r="G57" s="39"/>
      <c r="H57" s="39"/>
      <c r="I57" s="39"/>
      <c r="J57" s="39"/>
      <c r="K57" s="31"/>
      <c r="L57" s="31">
        <f>L56*M56</f>
        <v>0</v>
      </c>
      <c r="M57" s="3"/>
    </row>
    <row r="58" spans="1:13" ht="15.75" customHeight="1">
      <c r="A58" s="39" t="s">
        <v>37</v>
      </c>
      <c r="B58" s="39"/>
      <c r="C58" s="39"/>
      <c r="D58" s="39"/>
      <c r="E58" s="39"/>
      <c r="F58" s="39"/>
      <c r="G58" s="39"/>
      <c r="H58" s="39"/>
      <c r="I58" s="39"/>
      <c r="J58" s="39"/>
      <c r="K58" s="31"/>
      <c r="L58" s="31">
        <f>L56+L57</f>
        <v>0</v>
      </c>
      <c r="M58" s="3"/>
    </row>
  </sheetData>
  <sheetProtection/>
  <mergeCells count="4">
    <mergeCell ref="A56:J56"/>
    <mergeCell ref="A58:J58"/>
    <mergeCell ref="A57:J57"/>
    <mergeCell ref="A2:J2"/>
  </mergeCells>
  <printOptions/>
  <pageMargins left="0.7086614173228347" right="0.7086614173228347" top="0.7480314960629921" bottom="0.7480314960629921" header="0.31496062992125984" footer="0.31496062992125984"/>
  <pageSetup orientation="landscape" scale="78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C5" sqref="C5:C21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4" t="s">
        <v>9</v>
      </c>
      <c r="C2" s="4"/>
      <c r="D2" s="4"/>
      <c r="E2" s="5" t="s">
        <v>172</v>
      </c>
      <c r="F2" s="6"/>
      <c r="G2" s="6"/>
    </row>
    <row r="4" spans="2:7" ht="15.75" thickBot="1">
      <c r="B4" s="6"/>
      <c r="C4" s="6"/>
      <c r="D4" s="6"/>
      <c r="E4" s="6"/>
      <c r="F4" s="6"/>
      <c r="G4" s="6"/>
    </row>
    <row r="5" spans="2:7" ht="24.75" thickBot="1">
      <c r="B5" s="7" t="s">
        <v>10</v>
      </c>
      <c r="C5" s="8" t="s">
        <v>38</v>
      </c>
      <c r="D5" s="6"/>
      <c r="E5" s="9" t="s">
        <v>11</v>
      </c>
      <c r="F5" s="10" t="s">
        <v>12</v>
      </c>
      <c r="G5" s="11" t="s">
        <v>13</v>
      </c>
    </row>
    <row r="6" spans="2:7" ht="15.75" thickBot="1">
      <c r="B6" s="12"/>
      <c r="C6" s="13"/>
      <c r="D6" s="6"/>
      <c r="E6" s="14">
        <f>SUM('Phoenix Pharma d.o.o'!K6:K55)</f>
        <v>0</v>
      </c>
      <c r="F6" s="14">
        <f>SUM('Phoenix Pharma d.o.o'!L6:L55)</f>
        <v>0</v>
      </c>
      <c r="G6" s="15">
        <f>F6*1.1</f>
        <v>0</v>
      </c>
    </row>
    <row r="7" spans="2:7" ht="24.75" thickBot="1">
      <c r="B7" s="7" t="s">
        <v>14</v>
      </c>
      <c r="C7" s="16" t="s">
        <v>15</v>
      </c>
      <c r="D7" s="6"/>
      <c r="E7" s="41" t="s">
        <v>16</v>
      </c>
      <c r="F7" s="42"/>
      <c r="G7" s="43"/>
    </row>
    <row r="8" spans="2:7" ht="15.75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17</v>
      </c>
      <c r="C9" s="16" t="s">
        <v>18</v>
      </c>
      <c r="D9" s="6"/>
      <c r="E9" s="13"/>
      <c r="F9" s="13"/>
      <c r="G9" s="19"/>
    </row>
    <row r="10" spans="2:7" ht="15">
      <c r="B10" s="12"/>
      <c r="C10" s="13"/>
      <c r="D10" s="6"/>
      <c r="E10" s="13"/>
      <c r="F10" s="13"/>
      <c r="G10" s="19"/>
    </row>
    <row r="11" spans="2:7" ht="15">
      <c r="B11" s="7" t="s">
        <v>19</v>
      </c>
      <c r="C11" s="16" t="s">
        <v>20</v>
      </c>
      <c r="D11" s="6"/>
      <c r="E11" s="13"/>
      <c r="F11" s="13"/>
      <c r="G11" s="19"/>
    </row>
    <row r="12" spans="2:7" ht="15">
      <c r="B12" s="12"/>
      <c r="C12" s="13"/>
      <c r="D12" s="6"/>
      <c r="E12" s="6"/>
      <c r="F12" s="6"/>
      <c r="G12" s="19"/>
    </row>
    <row r="13" spans="2:7" ht="15.75">
      <c r="B13" s="7" t="s">
        <v>21</v>
      </c>
      <c r="C13" s="16" t="s">
        <v>22</v>
      </c>
      <c r="D13" s="6"/>
      <c r="E13" s="20" t="s">
        <v>23</v>
      </c>
      <c r="F13" s="21">
        <f>SUBTOTAL(101,'Phoenix Pharma d.o.o'!M6:M55)</f>
        <v>3.16</v>
      </c>
      <c r="G13" s="19"/>
    </row>
    <row r="14" spans="2:7" ht="15">
      <c r="B14" s="12"/>
      <c r="C14" s="13"/>
      <c r="D14" s="6"/>
      <c r="E14" s="13"/>
      <c r="F14" s="13"/>
      <c r="G14" s="19"/>
    </row>
    <row r="15" spans="2:7" ht="15">
      <c r="B15" s="7" t="s">
        <v>24</v>
      </c>
      <c r="C15" s="8" t="s">
        <v>25</v>
      </c>
      <c r="D15" s="6"/>
      <c r="E15" s="20" t="s">
        <v>26</v>
      </c>
      <c r="F15" s="16" t="s">
        <v>27</v>
      </c>
      <c r="G15" s="6"/>
    </row>
    <row r="16" spans="2:7" ht="15">
      <c r="B16" s="12"/>
      <c r="C16" s="13"/>
      <c r="D16" s="6"/>
      <c r="E16" s="6"/>
      <c r="F16" s="6"/>
      <c r="G16" s="6"/>
    </row>
    <row r="17" spans="2:7" ht="25.5">
      <c r="B17" s="7" t="s">
        <v>28</v>
      </c>
      <c r="C17" s="8" t="s">
        <v>173</v>
      </c>
      <c r="D17" s="6"/>
      <c r="E17" s="6"/>
      <c r="F17" s="6"/>
      <c r="G17" s="6"/>
    </row>
    <row r="18" spans="2:7" ht="1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5">
      <c r="B20" s="12"/>
      <c r="C20" s="13"/>
    </row>
    <row r="21" spans="2:3" ht="15">
      <c r="B21" s="7" t="s">
        <v>31</v>
      </c>
      <c r="C21" s="32">
        <v>33600000</v>
      </c>
    </row>
    <row r="35" ht="15">
      <c r="B35" s="25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2016-01-18T13:05:58Z</cp:lastPrinted>
  <dcterms:created xsi:type="dcterms:W3CDTF">2016-01-05T12:06:43Z</dcterms:created>
  <dcterms:modified xsi:type="dcterms:W3CDTF">2016-09-30T08:26:21Z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