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8205" activeTab="0"/>
  </bookViews>
  <sheets>
    <sheet name="Vega d.o.o" sheetId="1" r:id="rId1"/>
    <sheet name="Obrazac KVI" sheetId="2" r:id="rId2"/>
  </sheets>
  <definedNames>
    <definedName name="_xlnm.Print_Area" localSheetId="1">'Obrazac KVI'!$A$1:$G$22</definedName>
  </definedNames>
  <calcPr fullCalcOnLoad="1"/>
</workbook>
</file>

<file path=xl/sharedStrings.xml><?xml version="1.0" encoding="utf-8"?>
<sst xmlns="http://schemas.openxmlformats.org/spreadsheetml/2006/main" count="297" uniqueCount="221">
  <si>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</si>
  <si>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</si>
  <si>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</si>
  <si>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</si>
  <si>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</si>
  <si>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</si>
  <si>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</si>
  <si>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</si>
  <si>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</si>
  <si>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</si>
  <si>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ИЗНОС ПДВ-А</t>
  </si>
  <si>
    <t>Hemofarm a.d.</t>
  </si>
  <si>
    <t>rastvor za infuziju</t>
  </si>
  <si>
    <t>boca staklena</t>
  </si>
  <si>
    <t>500 ml (10%)</t>
  </si>
  <si>
    <t>boca</t>
  </si>
  <si>
    <t>Hemomont d.o.o.</t>
  </si>
  <si>
    <t>250 ml 20%</t>
  </si>
  <si>
    <t>injekcija</t>
  </si>
  <si>
    <t>ampula</t>
  </si>
  <si>
    <t>kapsula</t>
  </si>
  <si>
    <t>NAPROKSEN</t>
  </si>
  <si>
    <t>film tableta</t>
  </si>
  <si>
    <t>375 mg</t>
  </si>
  <si>
    <t>tableta</t>
  </si>
  <si>
    <t>bočica</t>
  </si>
  <si>
    <t>PHENOBARBITON NATRIJUM</t>
  </si>
  <si>
    <t>prašak i rastvarač za rastvor za injekciju</t>
  </si>
  <si>
    <t>rastvor za injekciju</t>
  </si>
  <si>
    <t>0084520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</si>
  <si>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</si>
  <si>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</si>
  <si>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</si>
  <si>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</si>
  <si>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</si>
  <si>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</si>
  <si>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</si>
  <si>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</si>
  <si>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</si>
  <si>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</si>
  <si>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</si>
  <si>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</si>
  <si>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</si>
  <si>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</si>
  <si>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</si>
  <si>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</si>
  <si>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</si>
  <si>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</si>
  <si>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</si>
  <si>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</si>
  <si>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</si>
  <si>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</si>
  <si>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</si>
  <si>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ПРИЛОГ 1 УГОВОРА - СПЕЦИФИКАЦИЈА ЛЕКОВА СА ЦЕНАМА</t>
  </si>
  <si>
    <t>ПРОЦЕЊЕНА ЈЕДИНИЧНА ЦЕНА</t>
  </si>
  <si>
    <t>ПРОЦЕЊЕНА УКУПНА ЦЕНА БЕЗ ПДВ-А</t>
  </si>
  <si>
    <t>0400430</t>
  </si>
  <si>
    <t>ЈКЛ</t>
  </si>
  <si>
    <t>УКУПНА ВРЕДНОСТ БЕЗ ПДВ-А</t>
  </si>
  <si>
    <t>УКУПНА ВРЕДНОСТ СА ПДВ-ОМ</t>
  </si>
  <si>
    <t>404-1-110/16-34</t>
  </si>
  <si>
    <t>Назив добављача: Vega d.o.o.</t>
  </si>
  <si>
    <t>Vega  d.o.o.</t>
  </si>
  <si>
    <t>esomeprazol 40 mg</t>
  </si>
  <si>
    <t>PEPTIX</t>
  </si>
  <si>
    <t>Hemofarm A.D</t>
  </si>
  <si>
    <t>prašak za rastvor za injekciju/infuziju</t>
  </si>
  <si>
    <t>40 mg</t>
  </si>
  <si>
    <t>bočica staklena</t>
  </si>
  <si>
    <t>0122814</t>
  </si>
  <si>
    <t>PRADAXA</t>
  </si>
  <si>
    <t>kapsula, tvrda</t>
  </si>
  <si>
    <t>75 mg</t>
  </si>
  <si>
    <t>dabigatraneteksilat 110 mg</t>
  </si>
  <si>
    <t>110 mg</t>
  </si>
  <si>
    <t>rivaroksaban 10 mg</t>
  </si>
  <si>
    <t>XARELTO</t>
  </si>
  <si>
    <t>10 mg</t>
  </si>
  <si>
    <t>etamsilat 250 mg</t>
  </si>
  <si>
    <t>DICYNONE</t>
  </si>
  <si>
    <t>250 mg/2 ml</t>
  </si>
  <si>
    <t>aminokiseline 10%</t>
  </si>
  <si>
    <t>AMINOSOL 10%</t>
  </si>
  <si>
    <t>500 ml</t>
  </si>
  <si>
    <t>manitol 20%</t>
  </si>
  <si>
    <t xml:space="preserve">MANITOL </t>
  </si>
  <si>
    <t>gliceriltrinitrat (nitroglicerin) 5 mg</t>
  </si>
  <si>
    <t>NIRMIN</t>
  </si>
  <si>
    <t>koncentrat za rastvor za infuziju</t>
  </si>
  <si>
    <t>5 mg/1,6 ml</t>
  </si>
  <si>
    <t>zofenopril 7,5 mg</t>
  </si>
  <si>
    <t>ZOFECARD</t>
  </si>
  <si>
    <t>7,5 mg</t>
  </si>
  <si>
    <t>povidon jod 7,5%, pena za kožu 500 ml</t>
  </si>
  <si>
    <t>POVIDON JOD</t>
  </si>
  <si>
    <t>pena za kožu</t>
  </si>
  <si>
    <t>500 ml (7,5%)</t>
  </si>
  <si>
    <t>kontejner plastični</t>
  </si>
  <si>
    <t>povidin jod 10%, rastvor za kožu 500 ml</t>
  </si>
  <si>
    <t>rastvor za kožu</t>
  </si>
  <si>
    <t>metilergometrin 0,1 mg</t>
  </si>
  <si>
    <t>METHYLERGOMETRIN</t>
  </si>
  <si>
    <t>0,1 mg/ml</t>
  </si>
  <si>
    <t>metilergometrin 0,2 mg</t>
  </si>
  <si>
    <t>0,2 mg/ml</t>
  </si>
  <si>
    <t>1069611</t>
  </si>
  <si>
    <t>1069614</t>
  </si>
  <si>
    <t>1069600</t>
  </si>
  <si>
    <t>0066070</t>
  </si>
  <si>
    <t>0174035</t>
  </si>
  <si>
    <t>0102180</t>
  </si>
  <si>
    <t>1103462</t>
  </si>
  <si>
    <t>4156151</t>
  </si>
  <si>
    <t>4156150</t>
  </si>
  <si>
    <t>0141132</t>
  </si>
  <si>
    <t>0141135</t>
  </si>
  <si>
    <t xml:space="preserve">Boehringer
Ingelheim
Pharma GmbH &amp;
Co.KG
</t>
  </si>
  <si>
    <t>dabigatraneteksilat     75 mg</t>
  </si>
  <si>
    <t xml:space="preserve">Bayer Healthcare
Manufacturing
S.R.L.; Bayer
Pharma AG
</t>
  </si>
  <si>
    <t>Lek farmacevtskadružba d.d.</t>
  </si>
  <si>
    <t xml:space="preserve">A. Menarini
Manufacturing
Logistics and
Services  S.R.L.
</t>
  </si>
  <si>
    <t>metilprednizolon 125 mg</t>
  </si>
  <si>
    <t>0047219</t>
  </si>
  <si>
    <t>LEMOD SOLU</t>
  </si>
  <si>
    <t>prašak i rastvarač za rastvor za injekciju/infuziju</t>
  </si>
  <si>
    <t>125 mg/2 ml</t>
  </si>
  <si>
    <t>liobočica</t>
  </si>
  <si>
    <t>metilprednizolon 500 mg</t>
  </si>
  <si>
    <t>0047220</t>
  </si>
  <si>
    <t>500 mg/7,8 ml</t>
  </si>
  <si>
    <t>piperacilin, tazobaktam 4 g + 0,5 g</t>
  </si>
  <si>
    <t>0021995</t>
  </si>
  <si>
    <t>PIPTAZ</t>
  </si>
  <si>
    <t>4 g + 0,5 g</t>
  </si>
  <si>
    <t>bočica/bočica staklena</t>
  </si>
  <si>
    <t>cefazolin 2 g</t>
  </si>
  <si>
    <t>0321829</t>
  </si>
  <si>
    <t>CEFAZOLIN-MIP</t>
  </si>
  <si>
    <t>2 g</t>
  </si>
  <si>
    <t>PharmaSwiss d.o.o.</t>
  </si>
  <si>
    <t>Chephasaar Chem. Pharm.</t>
  </si>
  <si>
    <t>ceftazidim 1 mg</t>
  </si>
  <si>
    <t>0321023, 0321602, 0321707</t>
  </si>
  <si>
    <t xml:space="preserve">CEFTAZIDIM, CEFTAZIDIM
SANDOZ,TIZACEF
</t>
  </si>
  <si>
    <t>1 g</t>
  </si>
  <si>
    <t>ceftriakson 2 g</t>
  </si>
  <si>
    <t>CEFTRIAXON-MIP</t>
  </si>
  <si>
    <t>0321999</t>
  </si>
  <si>
    <t>Galenika a.d, Sandoz GmbH, PharmaSwiss</t>
  </si>
  <si>
    <t>klindamicin 600 mg</t>
  </si>
  <si>
    <t>326223</t>
  </si>
  <si>
    <t xml:space="preserve">CLINDAMYCIN-MIP </t>
  </si>
  <si>
    <t>rastvor za injekciju/infuziju</t>
  </si>
  <si>
    <t>600 mg/4 ml</t>
  </si>
  <si>
    <t>amikacin 500 mg</t>
  </si>
  <si>
    <t>500 mg/2 ml</t>
  </si>
  <si>
    <t>vankomicin 1000 mg</t>
  </si>
  <si>
    <t>0029791</t>
  </si>
  <si>
    <t>VANCOMYCIN-MIP</t>
  </si>
  <si>
    <t>injekcija/prašak/ liofilizat za rastvor za infuziju</t>
  </si>
  <si>
    <t>1000 mg</t>
  </si>
  <si>
    <t>linezolid tbl 600 mg</t>
  </si>
  <si>
    <t>1029050</t>
  </si>
  <si>
    <t>ZENIX</t>
  </si>
  <si>
    <t>600 mg</t>
  </si>
  <si>
    <t>linezolid inf 600 mg</t>
  </si>
  <si>
    <t>0029061</t>
  </si>
  <si>
    <t>600 mg/300 ml</t>
  </si>
  <si>
    <t xml:space="preserve">Chephasaar Chem. Pharm. </t>
  </si>
  <si>
    <t>Galenika a.d, PharmaSwiss d.o.o.</t>
  </si>
  <si>
    <t>AMIKACIN, AMINOCIN</t>
  </si>
  <si>
    <t>0024283, 0024633</t>
  </si>
  <si>
    <t>ampula/ bočica staklena</t>
  </si>
  <si>
    <t>vorikonazol tbl 50 mg</t>
  </si>
  <si>
    <t>VFEND</t>
  </si>
  <si>
    <t>50 mg</t>
  </si>
  <si>
    <t>anti-T limfocitni imunoglobulin za humanu upotrebu, zečiji 25 mg</t>
  </si>
  <si>
    <t>prašak za rastvor za infuziju</t>
  </si>
  <si>
    <t>25 mg</t>
  </si>
  <si>
    <t>RAPTEN-K</t>
  </si>
  <si>
    <t>obložena tableta</t>
  </si>
  <si>
    <t>diklofenak sup 50 mg</t>
  </si>
  <si>
    <t>DIKLOFEN</t>
  </si>
  <si>
    <t>Galenika a.d.</t>
  </si>
  <si>
    <t>supozitorija</t>
  </si>
  <si>
    <t>ketorolak tbl 10 mg</t>
  </si>
  <si>
    <t>ZODOL</t>
  </si>
  <si>
    <t>ibuprofen tbl 600 mg</t>
  </si>
  <si>
    <t>RAPIDOL</t>
  </si>
  <si>
    <t>naproksen tbl 375 mg</t>
  </si>
  <si>
    <t>ketoprofen tbl 100 mg</t>
  </si>
  <si>
    <t>KETONAL FORTE</t>
  </si>
  <si>
    <t>100 mg</t>
  </si>
  <si>
    <t>1327530</t>
  </si>
  <si>
    <t>0010225</t>
  </si>
  <si>
    <t>1162485</t>
  </si>
  <si>
    <t>5162445</t>
  </si>
  <si>
    <t>1162520</t>
  </si>
  <si>
    <t>1162513</t>
  </si>
  <si>
    <t>1162423</t>
  </si>
  <si>
    <t>1162089</t>
  </si>
  <si>
    <t>Pfizer Manufacturing Deutschland GmbH</t>
  </si>
  <si>
    <t xml:space="preserve">Genzyme
Polyclonals
S.A.S.
</t>
  </si>
  <si>
    <t xml:space="preserve">THYMOGLOBULINE
</t>
  </si>
  <si>
    <t xml:space="preserve">Hemofarm a.d. u
saradnji sa
F.Hoffmann-La
Roche,
Švajcarska
</t>
  </si>
  <si>
    <t xml:space="preserve">Lek farmacevtska
družba d.d.
</t>
  </si>
  <si>
    <t>ketoprofen amp 100 mg</t>
  </si>
  <si>
    <t>KETONAL</t>
  </si>
  <si>
    <t>0162088</t>
  </si>
  <si>
    <t>100 mg/2 ml</t>
  </si>
  <si>
    <t>tramadol 50 mg</t>
  </si>
  <si>
    <t>TRODON</t>
  </si>
  <si>
    <t>50 mg/ml</t>
  </si>
  <si>
    <t>0087531</t>
  </si>
  <si>
    <t>tramadol 100 mg</t>
  </si>
  <si>
    <t>0087533</t>
  </si>
  <si>
    <t>fenobarbital (fenobarbiton) 220 mg</t>
  </si>
  <si>
    <t>220 mg/2 ml</t>
  </si>
  <si>
    <t>diklofenak-kalijum        tbl 50 mg</t>
  </si>
  <si>
    <t>БРОЈ ПОНУДА ПО ПАРТИЈИ</t>
  </si>
  <si>
    <t>Лекови са Листе Б и Листе Д Листе лекова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</si>
</sst>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0" fontId="41" fillId="0" borderId="0" xfId="57" applyAlignment="1">
      <alignment vertical="center"/>
      <protection/>
    </xf>
    <xf numFmtId="0" fontId="46" fillId="0" borderId="0" xfId="57" applyFont="1" applyAlignment="1">
      <alignment vertical="center"/>
      <protection/>
    </xf>
    <xf numFmtId="0" fontId="41" fillId="0" borderId="0" xfId="57">
      <alignment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4" fontId="47" fillId="0" borderId="10" xfId="57" applyNumberFormat="1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0" fontId="48" fillId="0" borderId="0" xfId="57" applyFont="1" applyAlignment="1">
      <alignment wrapText="1"/>
      <protection/>
    </xf>
    <xf numFmtId="0" fontId="49" fillId="0" borderId="0" xfId="57" applyFont="1" applyAlignment="1">
      <alignment wrapText="1"/>
      <protection/>
    </xf>
    <xf numFmtId="4" fontId="46" fillId="0" borderId="11" xfId="57" applyNumberFormat="1" applyFont="1" applyBorder="1" applyAlignment="1">
      <alignment vertical="center" wrapText="1"/>
      <protection/>
    </xf>
    <xf numFmtId="4" fontId="46" fillId="0" borderId="13" xfId="57" applyNumberFormat="1" applyFont="1" applyBorder="1" applyAlignment="1">
      <alignment vertical="center" wrapText="1"/>
      <protection/>
    </xf>
    <xf numFmtId="0" fontId="49" fillId="0" borderId="10" xfId="57" applyFont="1" applyBorder="1" applyAlignment="1">
      <alignment horizontal="center" vertical="center" wrapText="1"/>
      <protection/>
    </xf>
    <xf numFmtId="3" fontId="46" fillId="0" borderId="14" xfId="57" applyNumberFormat="1" applyFont="1" applyBorder="1" applyAlignment="1">
      <alignment vertical="center" wrapText="1"/>
      <protection/>
    </xf>
    <xf numFmtId="3" fontId="46" fillId="0" borderId="15" xfId="57" applyNumberFormat="1" applyFont="1" applyBorder="1" applyAlignment="1">
      <alignment vertical="center" wrapText="1"/>
      <protection/>
    </xf>
    <xf numFmtId="0" fontId="41" fillId="0" borderId="0" xfId="57" applyAlignment="1">
      <alignment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3" fontId="50" fillId="0" borderId="10" xfId="57" applyNumberFormat="1" applyFont="1" applyBorder="1" applyAlignment="1">
      <alignment horizontal="center" vertical="center" wrapText="1"/>
      <protection/>
    </xf>
    <xf numFmtId="0" fontId="41" fillId="0" borderId="0" xfId="0" applyFont="1" applyFill="1" applyAlignment="1">
      <alignment/>
    </xf>
    <xf numFmtId="4" fontId="41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41" fillId="0" borderId="0" xfId="0" applyFont="1" applyFill="1" applyAlignment="1">
      <alignment vertical="center"/>
    </xf>
    <xf numFmtId="0" fontId="49" fillId="34" borderId="10" xfId="0" applyFont="1" applyFill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vertical="center" wrapText="1"/>
    </xf>
    <xf numFmtId="4" fontId="49" fillId="33" borderId="10" xfId="0" applyNumberFormat="1" applyFont="1" applyFill="1" applyBorder="1" applyAlignment="1">
      <alignment wrapText="1"/>
    </xf>
    <xf numFmtId="0" fontId="47" fillId="35" borderId="10" xfId="57" applyNumberFormat="1" applyFont="1" applyFill="1" applyBorder="1" applyAlignment="1">
      <alignment horizontal="center" vertical="center" wrapText="1"/>
      <protection/>
    </xf>
    <xf numFmtId="3" fontId="49" fillId="34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4" fontId="49" fillId="36" borderId="10" xfId="0" applyNumberFormat="1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right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right" wrapText="1"/>
    </xf>
    <xf numFmtId="0" fontId="41" fillId="0" borderId="0" xfId="0" applyFont="1" applyFill="1" applyAlignment="1">
      <alignment horizontal="center" vertical="center"/>
    </xf>
    <xf numFmtId="4" fontId="46" fillId="37" borderId="14" xfId="57" applyNumberFormat="1" applyFont="1" applyFill="1" applyBorder="1" applyAlignment="1">
      <alignment horizontal="center" vertical="center" wrapText="1"/>
      <protection/>
    </xf>
    <xf numFmtId="4" fontId="46" fillId="37" borderId="16" xfId="57" applyNumberFormat="1" applyFont="1" applyFill="1" applyBorder="1" applyAlignment="1">
      <alignment horizontal="center" vertical="center" wrapText="1"/>
      <protection/>
    </xf>
    <xf numFmtId="4" fontId="46" fillId="37" borderId="17" xfId="57" applyNumberFormat="1" applyFont="1" applyFill="1" applyBorder="1" applyAlignment="1">
      <alignment horizontal="center" vertical="center" wrapText="1"/>
      <protection/>
    </xf>
    <xf numFmtId="4" fontId="49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P7" sqref="P7"/>
    </sheetView>
  </sheetViews>
  <sheetFormatPr defaultColWidth="9.140625" defaultRowHeight="15"/>
  <cols>
    <col min="2" max="2" width="18.7109375" style="0" customWidth="1"/>
    <col min="4" max="4" width="22.00390625" style="0" bestFit="1" customWidth="1"/>
    <col min="5" max="5" width="13.57421875" style="0" customWidth="1"/>
    <col min="6" max="6" width="14.7109375" style="0" customWidth="1"/>
    <col min="7" max="7" width="16.57421875" style="0" customWidth="1"/>
    <col min="8" max="8" width="10.28125" style="0" customWidth="1"/>
    <col min="9" max="9" width="10.7109375" style="0" customWidth="1"/>
    <col min="10" max="10" width="13.57421875" style="0" hidden="1" customWidth="1"/>
    <col min="11" max="11" width="12.28125" style="0" customWidth="1"/>
    <col min="12" max="12" width="12.140625" style="0" hidden="1" customWidth="1"/>
    <col min="13" max="13" width="15.8515625" style="0" customWidth="1"/>
    <col min="14" max="14" width="13.8515625" style="0" hidden="1" customWidth="1"/>
  </cols>
  <sheetData>
    <row r="2" spans="1:22" ht="15">
      <c r="A2" s="39" t="s">
        <v>53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25"/>
      <c r="O2" s="25"/>
      <c r="P2" s="25"/>
      <c r="Q2" s="25"/>
      <c r="R2" s="25"/>
      <c r="S2" s="25"/>
      <c r="T2" s="25"/>
      <c r="U2" s="25"/>
      <c r="V2" s="25"/>
    </row>
    <row r="3" spans="2:22" s="1" customFormat="1" ht="15">
      <c r="B3" s="25"/>
      <c r="C3" s="25"/>
      <c r="D3" s="25"/>
      <c r="E3" s="25" t="s">
        <v>61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3"/>
      <c r="U3" s="22"/>
      <c r="V3" s="22"/>
    </row>
    <row r="5" spans="1:14" s="1" customFormat="1" ht="36">
      <c r="A5" s="32" t="s">
        <v>0</v>
      </c>
      <c r="B5" s="32" t="s">
        <v>1</v>
      </c>
      <c r="C5" s="36" t="s">
        <v>57</v>
      </c>
      <c r="D5" s="32" t="s">
        <v>2</v>
      </c>
      <c r="E5" s="32" t="s">
        <v>3</v>
      </c>
      <c r="F5" s="32" t="s">
        <v>4</v>
      </c>
      <c r="G5" s="32" t="s">
        <v>5</v>
      </c>
      <c r="H5" s="32" t="s">
        <v>6</v>
      </c>
      <c r="I5" s="32" t="s">
        <v>7</v>
      </c>
      <c r="J5" s="32" t="s">
        <v>54</v>
      </c>
      <c r="K5" s="33" t="s">
        <v>8</v>
      </c>
      <c r="L5" s="32" t="s">
        <v>55</v>
      </c>
      <c r="M5" s="32" t="s">
        <v>9</v>
      </c>
      <c r="N5" s="32" t="s">
        <v>219</v>
      </c>
    </row>
    <row r="6" spans="1:14" s="1" customFormat="1" ht="24">
      <c r="A6" s="26">
        <v>4</v>
      </c>
      <c r="B6" s="26" t="s">
        <v>63</v>
      </c>
      <c r="C6" s="27" t="s">
        <v>69</v>
      </c>
      <c r="D6" s="26" t="s">
        <v>64</v>
      </c>
      <c r="E6" s="26" t="s">
        <v>65</v>
      </c>
      <c r="F6" s="26" t="s">
        <v>66</v>
      </c>
      <c r="G6" s="26" t="s">
        <v>67</v>
      </c>
      <c r="H6" s="26" t="s">
        <v>68</v>
      </c>
      <c r="I6" s="31"/>
      <c r="J6" s="34">
        <v>407.57</v>
      </c>
      <c r="K6" s="43">
        <v>395.79</v>
      </c>
      <c r="L6" s="34">
        <f>I6*J6</f>
        <v>0</v>
      </c>
      <c r="M6" s="35">
        <f>I6*K6</f>
        <v>0</v>
      </c>
      <c r="N6" s="31">
        <v>4</v>
      </c>
    </row>
    <row r="7" spans="1:14" s="1" customFormat="1" ht="60">
      <c r="A7" s="26">
        <v>43</v>
      </c>
      <c r="B7" s="26" t="s">
        <v>117</v>
      </c>
      <c r="C7" s="27" t="s">
        <v>105</v>
      </c>
      <c r="D7" s="26" t="s">
        <v>70</v>
      </c>
      <c r="E7" s="26" t="s">
        <v>116</v>
      </c>
      <c r="F7" s="26" t="s">
        <v>71</v>
      </c>
      <c r="G7" s="26" t="s">
        <v>72</v>
      </c>
      <c r="H7" s="26" t="s">
        <v>20</v>
      </c>
      <c r="I7" s="31"/>
      <c r="J7" s="34">
        <v>119.05999999999999</v>
      </c>
      <c r="K7" s="43">
        <v>116.54</v>
      </c>
      <c r="L7" s="34">
        <f aca="true" t="shared" si="0" ref="L7:L41">I7*J7</f>
        <v>0</v>
      </c>
      <c r="M7" s="35">
        <f aca="true" t="shared" si="1" ref="M7:M41">I7*K7</f>
        <v>0</v>
      </c>
      <c r="N7" s="31">
        <v>3</v>
      </c>
    </row>
    <row r="8" spans="1:14" s="1" customFormat="1" ht="60">
      <c r="A8" s="26">
        <v>44</v>
      </c>
      <c r="B8" s="26" t="s">
        <v>73</v>
      </c>
      <c r="C8" s="27" t="s">
        <v>106</v>
      </c>
      <c r="D8" s="26" t="s">
        <v>70</v>
      </c>
      <c r="E8" s="26" t="s">
        <v>116</v>
      </c>
      <c r="F8" s="26" t="s">
        <v>71</v>
      </c>
      <c r="G8" s="26" t="s">
        <v>74</v>
      </c>
      <c r="H8" s="26" t="s">
        <v>20</v>
      </c>
      <c r="I8" s="31"/>
      <c r="J8" s="34">
        <v>119.05999999999999</v>
      </c>
      <c r="K8" s="43">
        <v>116.54</v>
      </c>
      <c r="L8" s="34">
        <f t="shared" si="0"/>
        <v>0</v>
      </c>
      <c r="M8" s="35">
        <f t="shared" si="1"/>
        <v>0</v>
      </c>
      <c r="N8" s="31">
        <v>3</v>
      </c>
    </row>
    <row r="9" spans="1:14" s="1" customFormat="1" ht="60">
      <c r="A9" s="26">
        <v>46</v>
      </c>
      <c r="B9" s="26" t="s">
        <v>75</v>
      </c>
      <c r="C9" s="27" t="s">
        <v>107</v>
      </c>
      <c r="D9" s="26" t="s">
        <v>76</v>
      </c>
      <c r="E9" s="26" t="s">
        <v>118</v>
      </c>
      <c r="F9" s="26" t="s">
        <v>22</v>
      </c>
      <c r="G9" s="26" t="s">
        <v>77</v>
      </c>
      <c r="H9" s="26" t="s">
        <v>22</v>
      </c>
      <c r="I9" s="31"/>
      <c r="J9" s="34">
        <v>247.31</v>
      </c>
      <c r="K9" s="43">
        <v>229.99</v>
      </c>
      <c r="L9" s="34">
        <f t="shared" si="0"/>
        <v>0</v>
      </c>
      <c r="M9" s="35">
        <f t="shared" si="1"/>
        <v>0</v>
      </c>
      <c r="N9" s="31">
        <v>3</v>
      </c>
    </row>
    <row r="10" spans="1:14" s="1" customFormat="1" ht="36">
      <c r="A10" s="26">
        <v>52</v>
      </c>
      <c r="B10" s="26" t="s">
        <v>78</v>
      </c>
      <c r="C10" s="27" t="s">
        <v>108</v>
      </c>
      <c r="D10" s="26" t="s">
        <v>79</v>
      </c>
      <c r="E10" s="26" t="s">
        <v>119</v>
      </c>
      <c r="F10" s="26" t="s">
        <v>28</v>
      </c>
      <c r="G10" s="26" t="s">
        <v>80</v>
      </c>
      <c r="H10" s="26" t="s">
        <v>19</v>
      </c>
      <c r="I10" s="31"/>
      <c r="J10" s="34">
        <v>119.42</v>
      </c>
      <c r="K10" s="43">
        <v>109.99</v>
      </c>
      <c r="L10" s="34">
        <f t="shared" si="0"/>
        <v>0</v>
      </c>
      <c r="M10" s="35">
        <f t="shared" si="1"/>
        <v>0</v>
      </c>
      <c r="N10" s="31">
        <v>3</v>
      </c>
    </row>
    <row r="11" spans="1:14" s="1" customFormat="1" ht="15">
      <c r="A11" s="26">
        <v>66</v>
      </c>
      <c r="B11" s="26" t="s">
        <v>81</v>
      </c>
      <c r="C11" s="27" t="s">
        <v>109</v>
      </c>
      <c r="D11" s="26" t="s">
        <v>82</v>
      </c>
      <c r="E11" s="26" t="s">
        <v>11</v>
      </c>
      <c r="F11" s="26" t="s">
        <v>12</v>
      </c>
      <c r="G11" s="26" t="s">
        <v>83</v>
      </c>
      <c r="H11" s="26" t="s">
        <v>15</v>
      </c>
      <c r="I11" s="31"/>
      <c r="J11" s="34">
        <v>474.4</v>
      </c>
      <c r="K11" s="43">
        <v>455.66</v>
      </c>
      <c r="L11" s="34">
        <f t="shared" si="0"/>
        <v>0</v>
      </c>
      <c r="M11" s="35">
        <f t="shared" si="1"/>
        <v>0</v>
      </c>
      <c r="N11" s="31">
        <v>3</v>
      </c>
    </row>
    <row r="12" spans="1:14" s="1" customFormat="1" ht="24">
      <c r="A12" s="26">
        <v>103</v>
      </c>
      <c r="B12" s="26" t="s">
        <v>84</v>
      </c>
      <c r="C12" s="27" t="s">
        <v>56</v>
      </c>
      <c r="D12" s="26" t="s">
        <v>85</v>
      </c>
      <c r="E12" s="26" t="s">
        <v>16</v>
      </c>
      <c r="F12" s="26" t="s">
        <v>12</v>
      </c>
      <c r="G12" s="26" t="s">
        <v>17</v>
      </c>
      <c r="H12" s="26" t="s">
        <v>13</v>
      </c>
      <c r="I12" s="31"/>
      <c r="J12" s="34">
        <v>162.5</v>
      </c>
      <c r="K12" s="43">
        <v>161.6</v>
      </c>
      <c r="L12" s="34">
        <f t="shared" si="0"/>
        <v>0</v>
      </c>
      <c r="M12" s="35">
        <f t="shared" si="1"/>
        <v>0</v>
      </c>
      <c r="N12" s="31">
        <v>2</v>
      </c>
    </row>
    <row r="13" spans="1:14" s="1" customFormat="1" ht="24">
      <c r="A13" s="26">
        <v>150</v>
      </c>
      <c r="B13" s="26" t="s">
        <v>86</v>
      </c>
      <c r="C13" s="27" t="s">
        <v>110</v>
      </c>
      <c r="D13" s="26" t="s">
        <v>87</v>
      </c>
      <c r="E13" s="26" t="s">
        <v>11</v>
      </c>
      <c r="F13" s="26" t="s">
        <v>88</v>
      </c>
      <c r="G13" s="26" t="s">
        <v>89</v>
      </c>
      <c r="H13" s="26" t="s">
        <v>19</v>
      </c>
      <c r="I13" s="31"/>
      <c r="J13" s="34">
        <v>81.64</v>
      </c>
      <c r="K13" s="43">
        <v>80.2</v>
      </c>
      <c r="L13" s="34">
        <f t="shared" si="0"/>
        <v>0</v>
      </c>
      <c r="M13" s="35">
        <f t="shared" si="1"/>
        <v>0</v>
      </c>
      <c r="N13" s="31">
        <v>4</v>
      </c>
    </row>
    <row r="14" spans="1:14" s="1" customFormat="1" ht="60">
      <c r="A14" s="26">
        <v>158</v>
      </c>
      <c r="B14" s="26" t="s">
        <v>90</v>
      </c>
      <c r="C14" s="27" t="s">
        <v>111</v>
      </c>
      <c r="D14" s="26" t="s">
        <v>91</v>
      </c>
      <c r="E14" s="26" t="s">
        <v>120</v>
      </c>
      <c r="F14" s="26" t="s">
        <v>22</v>
      </c>
      <c r="G14" s="26" t="s">
        <v>92</v>
      </c>
      <c r="H14" s="26" t="s">
        <v>22</v>
      </c>
      <c r="I14" s="31"/>
      <c r="J14" s="34">
        <v>12.67</v>
      </c>
      <c r="K14" s="43">
        <v>11.26</v>
      </c>
      <c r="L14" s="34">
        <f t="shared" si="0"/>
        <v>0</v>
      </c>
      <c r="M14" s="35">
        <f t="shared" si="1"/>
        <v>0</v>
      </c>
      <c r="N14" s="31">
        <v>3</v>
      </c>
    </row>
    <row r="15" spans="1:14" s="1" customFormat="1" ht="24">
      <c r="A15" s="26">
        <v>161</v>
      </c>
      <c r="B15" s="26" t="s">
        <v>93</v>
      </c>
      <c r="C15" s="27" t="s">
        <v>112</v>
      </c>
      <c r="D15" s="26" t="s">
        <v>94</v>
      </c>
      <c r="E15" s="26" t="s">
        <v>11</v>
      </c>
      <c r="F15" s="26" t="s">
        <v>95</v>
      </c>
      <c r="G15" s="26" t="s">
        <v>96</v>
      </c>
      <c r="H15" s="26" t="s">
        <v>97</v>
      </c>
      <c r="I15" s="31"/>
      <c r="J15" s="34">
        <v>393.7</v>
      </c>
      <c r="K15" s="43">
        <v>387.08</v>
      </c>
      <c r="L15" s="34">
        <f t="shared" si="0"/>
        <v>0</v>
      </c>
      <c r="M15" s="35">
        <f t="shared" si="1"/>
        <v>0</v>
      </c>
      <c r="N15" s="31">
        <v>3</v>
      </c>
    </row>
    <row r="16" spans="1:14" s="1" customFormat="1" ht="24">
      <c r="A16" s="26">
        <v>165</v>
      </c>
      <c r="B16" s="26" t="s">
        <v>98</v>
      </c>
      <c r="C16" s="27" t="s">
        <v>113</v>
      </c>
      <c r="D16" s="26" t="s">
        <v>94</v>
      </c>
      <c r="E16" s="26" t="s">
        <v>11</v>
      </c>
      <c r="F16" s="26" t="s">
        <v>99</v>
      </c>
      <c r="G16" s="26" t="s">
        <v>14</v>
      </c>
      <c r="H16" s="26" t="s">
        <v>97</v>
      </c>
      <c r="I16" s="31"/>
      <c r="J16" s="34">
        <v>393.7</v>
      </c>
      <c r="K16" s="43">
        <v>387.08</v>
      </c>
      <c r="L16" s="34">
        <f t="shared" si="0"/>
        <v>0</v>
      </c>
      <c r="M16" s="35">
        <f t="shared" si="1"/>
        <v>0</v>
      </c>
      <c r="N16" s="31">
        <v>3</v>
      </c>
    </row>
    <row r="17" spans="1:14" s="1" customFormat="1" ht="15">
      <c r="A17" s="26">
        <v>167</v>
      </c>
      <c r="B17" s="26" t="s">
        <v>100</v>
      </c>
      <c r="C17" s="27" t="s">
        <v>114</v>
      </c>
      <c r="D17" s="26" t="s">
        <v>101</v>
      </c>
      <c r="E17" s="26" t="s">
        <v>11</v>
      </c>
      <c r="F17" s="26" t="s">
        <v>18</v>
      </c>
      <c r="G17" s="26" t="s">
        <v>102</v>
      </c>
      <c r="H17" s="26" t="s">
        <v>19</v>
      </c>
      <c r="I17" s="31"/>
      <c r="J17" s="34">
        <v>12.11</v>
      </c>
      <c r="K17" s="43">
        <v>11.87</v>
      </c>
      <c r="L17" s="34">
        <f t="shared" si="0"/>
        <v>0</v>
      </c>
      <c r="M17" s="35">
        <f t="shared" si="1"/>
        <v>0</v>
      </c>
      <c r="N17" s="31">
        <v>3</v>
      </c>
    </row>
    <row r="18" spans="1:14" s="1" customFormat="1" ht="15">
      <c r="A18" s="26">
        <v>168</v>
      </c>
      <c r="B18" s="26" t="s">
        <v>103</v>
      </c>
      <c r="C18" s="27" t="s">
        <v>115</v>
      </c>
      <c r="D18" s="26" t="s">
        <v>101</v>
      </c>
      <c r="E18" s="26" t="s">
        <v>11</v>
      </c>
      <c r="F18" s="26" t="s">
        <v>18</v>
      </c>
      <c r="G18" s="26" t="s">
        <v>104</v>
      </c>
      <c r="H18" s="26" t="s">
        <v>19</v>
      </c>
      <c r="I18" s="31"/>
      <c r="J18" s="34">
        <v>24.4</v>
      </c>
      <c r="K18" s="43">
        <v>24.02</v>
      </c>
      <c r="L18" s="34">
        <f t="shared" si="0"/>
        <v>0</v>
      </c>
      <c r="M18" s="35">
        <f t="shared" si="1"/>
        <v>0</v>
      </c>
      <c r="N18" s="31">
        <v>3</v>
      </c>
    </row>
    <row r="19" spans="1:14" s="1" customFormat="1" ht="36">
      <c r="A19" s="26">
        <v>202</v>
      </c>
      <c r="B19" s="26" t="s">
        <v>121</v>
      </c>
      <c r="C19" s="27" t="s">
        <v>122</v>
      </c>
      <c r="D19" s="26" t="s">
        <v>123</v>
      </c>
      <c r="E19" s="26" t="s">
        <v>11</v>
      </c>
      <c r="F19" s="26" t="s">
        <v>124</v>
      </c>
      <c r="G19" s="26" t="s">
        <v>125</v>
      </c>
      <c r="H19" s="26" t="s">
        <v>126</v>
      </c>
      <c r="I19" s="31"/>
      <c r="J19" s="34">
        <v>182.8</v>
      </c>
      <c r="K19" s="43">
        <v>180.05</v>
      </c>
      <c r="L19" s="34">
        <f t="shared" si="0"/>
        <v>0</v>
      </c>
      <c r="M19" s="35">
        <f t="shared" si="1"/>
        <v>0</v>
      </c>
      <c r="N19" s="31">
        <v>4</v>
      </c>
    </row>
    <row r="20" spans="1:14" s="1" customFormat="1" ht="36">
      <c r="A20" s="26">
        <v>203</v>
      </c>
      <c r="B20" s="26" t="s">
        <v>127</v>
      </c>
      <c r="C20" s="27" t="s">
        <v>128</v>
      </c>
      <c r="D20" s="26" t="s">
        <v>123</v>
      </c>
      <c r="E20" s="26" t="s">
        <v>11</v>
      </c>
      <c r="F20" s="26" t="s">
        <v>124</v>
      </c>
      <c r="G20" s="26" t="s">
        <v>129</v>
      </c>
      <c r="H20" s="26" t="s">
        <v>126</v>
      </c>
      <c r="I20" s="31"/>
      <c r="J20" s="34">
        <v>677.3</v>
      </c>
      <c r="K20" s="43">
        <v>667.2</v>
      </c>
      <c r="L20" s="34">
        <f t="shared" si="0"/>
        <v>0</v>
      </c>
      <c r="M20" s="35">
        <f t="shared" si="1"/>
        <v>0</v>
      </c>
      <c r="N20" s="31">
        <v>4</v>
      </c>
    </row>
    <row r="21" spans="1:14" s="1" customFormat="1" ht="24">
      <c r="A21" s="26">
        <v>212</v>
      </c>
      <c r="B21" s="26" t="s">
        <v>130</v>
      </c>
      <c r="C21" s="27" t="s">
        <v>131</v>
      </c>
      <c r="D21" s="26" t="s">
        <v>132</v>
      </c>
      <c r="E21" s="26" t="s">
        <v>139</v>
      </c>
      <c r="F21" s="26" t="s">
        <v>66</v>
      </c>
      <c r="G21" s="26" t="s">
        <v>133</v>
      </c>
      <c r="H21" s="26" t="s">
        <v>134</v>
      </c>
      <c r="I21" s="31"/>
      <c r="J21" s="34">
        <v>467.8</v>
      </c>
      <c r="K21" s="43">
        <v>418.6</v>
      </c>
      <c r="L21" s="34">
        <f t="shared" si="0"/>
        <v>0</v>
      </c>
      <c r="M21" s="35">
        <f t="shared" si="1"/>
        <v>0</v>
      </c>
      <c r="N21" s="31">
        <v>2</v>
      </c>
    </row>
    <row r="22" spans="1:14" s="1" customFormat="1" ht="24">
      <c r="A22" s="26">
        <v>214</v>
      </c>
      <c r="B22" s="26" t="s">
        <v>135</v>
      </c>
      <c r="C22" s="27" t="s">
        <v>136</v>
      </c>
      <c r="D22" s="26" t="s">
        <v>137</v>
      </c>
      <c r="E22" s="26" t="s">
        <v>140</v>
      </c>
      <c r="F22" s="26" t="s">
        <v>66</v>
      </c>
      <c r="G22" s="26" t="s">
        <v>138</v>
      </c>
      <c r="H22" s="26" t="s">
        <v>25</v>
      </c>
      <c r="I22" s="31"/>
      <c r="J22" s="34">
        <v>161.8</v>
      </c>
      <c r="K22" s="43">
        <v>152.38</v>
      </c>
      <c r="L22" s="34">
        <f t="shared" si="0"/>
        <v>0</v>
      </c>
      <c r="M22" s="35">
        <f t="shared" si="1"/>
        <v>0</v>
      </c>
      <c r="N22" s="31">
        <v>3</v>
      </c>
    </row>
    <row r="23" spans="1:14" s="1" customFormat="1" ht="36">
      <c r="A23" s="26">
        <v>221</v>
      </c>
      <c r="B23" s="26" t="s">
        <v>141</v>
      </c>
      <c r="C23" s="27" t="s">
        <v>142</v>
      </c>
      <c r="D23" s="26" t="s">
        <v>143</v>
      </c>
      <c r="E23" s="26" t="s">
        <v>148</v>
      </c>
      <c r="F23" s="26" t="s">
        <v>66</v>
      </c>
      <c r="G23" s="26" t="s">
        <v>144</v>
      </c>
      <c r="H23" s="26" t="s">
        <v>68</v>
      </c>
      <c r="I23" s="31"/>
      <c r="J23" s="34">
        <v>314.9</v>
      </c>
      <c r="K23" s="43">
        <v>171.11</v>
      </c>
      <c r="L23" s="34">
        <f t="shared" si="0"/>
        <v>0</v>
      </c>
      <c r="M23" s="35">
        <f t="shared" si="1"/>
        <v>0</v>
      </c>
      <c r="N23" s="31">
        <v>3</v>
      </c>
    </row>
    <row r="24" spans="1:14" s="1" customFormat="1" ht="24">
      <c r="A24" s="26">
        <v>224</v>
      </c>
      <c r="B24" s="26" t="s">
        <v>145</v>
      </c>
      <c r="C24" s="27" t="s">
        <v>147</v>
      </c>
      <c r="D24" s="26" t="s">
        <v>146</v>
      </c>
      <c r="E24" s="26" t="s">
        <v>140</v>
      </c>
      <c r="F24" s="26" t="s">
        <v>66</v>
      </c>
      <c r="G24" s="26" t="s">
        <v>138</v>
      </c>
      <c r="H24" s="26" t="s">
        <v>68</v>
      </c>
      <c r="I24" s="31"/>
      <c r="J24" s="34">
        <v>530.7</v>
      </c>
      <c r="K24" s="43">
        <v>265.29</v>
      </c>
      <c r="L24" s="34">
        <f t="shared" si="0"/>
        <v>0</v>
      </c>
      <c r="M24" s="35">
        <f t="shared" si="1"/>
        <v>0</v>
      </c>
      <c r="N24" s="31">
        <v>3</v>
      </c>
    </row>
    <row r="25" spans="1:14" s="1" customFormat="1" ht="36">
      <c r="A25" s="26">
        <v>234</v>
      </c>
      <c r="B25" s="26" t="s">
        <v>149</v>
      </c>
      <c r="C25" s="27" t="s">
        <v>150</v>
      </c>
      <c r="D25" s="26" t="s">
        <v>151</v>
      </c>
      <c r="E25" s="26" t="s">
        <v>168</v>
      </c>
      <c r="F25" s="26" t="s">
        <v>152</v>
      </c>
      <c r="G25" s="26" t="s">
        <v>153</v>
      </c>
      <c r="H25" s="26" t="s">
        <v>172</v>
      </c>
      <c r="I25" s="31"/>
      <c r="J25" s="34">
        <v>191.7</v>
      </c>
      <c r="K25" s="43">
        <v>122.3</v>
      </c>
      <c r="L25" s="34">
        <f t="shared" si="0"/>
        <v>0</v>
      </c>
      <c r="M25" s="35">
        <f t="shared" si="1"/>
        <v>0</v>
      </c>
      <c r="N25" s="31">
        <v>3</v>
      </c>
    </row>
    <row r="26" spans="1:14" s="1" customFormat="1" ht="36">
      <c r="A26" s="26">
        <v>241</v>
      </c>
      <c r="B26" s="26" t="s">
        <v>154</v>
      </c>
      <c r="C26" s="27" t="s">
        <v>171</v>
      </c>
      <c r="D26" s="26" t="s">
        <v>170</v>
      </c>
      <c r="E26" s="26" t="s">
        <v>169</v>
      </c>
      <c r="F26" s="26" t="s">
        <v>152</v>
      </c>
      <c r="G26" s="26" t="s">
        <v>155</v>
      </c>
      <c r="H26" s="26" t="s">
        <v>19</v>
      </c>
      <c r="I26" s="31"/>
      <c r="J26" s="34">
        <v>182.65</v>
      </c>
      <c r="K26" s="43">
        <v>80.16</v>
      </c>
      <c r="L26" s="34">
        <f t="shared" si="0"/>
        <v>0</v>
      </c>
      <c r="M26" s="35">
        <f t="shared" si="1"/>
        <v>0</v>
      </c>
      <c r="N26" s="31">
        <v>3</v>
      </c>
    </row>
    <row r="27" spans="1:14" s="1" customFormat="1" ht="36">
      <c r="A27" s="26">
        <v>249</v>
      </c>
      <c r="B27" s="26" t="s">
        <v>156</v>
      </c>
      <c r="C27" s="27" t="s">
        <v>157</v>
      </c>
      <c r="D27" s="26" t="s">
        <v>158</v>
      </c>
      <c r="E27" s="26" t="s">
        <v>168</v>
      </c>
      <c r="F27" s="26" t="s">
        <v>159</v>
      </c>
      <c r="G27" s="26" t="s">
        <v>160</v>
      </c>
      <c r="H27" s="26" t="s">
        <v>68</v>
      </c>
      <c r="I27" s="31"/>
      <c r="J27" s="34">
        <v>590.9</v>
      </c>
      <c r="K27" s="43">
        <v>297.23</v>
      </c>
      <c r="L27" s="34">
        <f t="shared" si="0"/>
        <v>0</v>
      </c>
      <c r="M27" s="35">
        <f t="shared" si="1"/>
        <v>0</v>
      </c>
      <c r="N27" s="31">
        <v>3</v>
      </c>
    </row>
    <row r="28" spans="1:14" s="1" customFormat="1" ht="15">
      <c r="A28" s="26">
        <v>254</v>
      </c>
      <c r="B28" s="26" t="s">
        <v>161</v>
      </c>
      <c r="C28" s="27" t="s">
        <v>162</v>
      </c>
      <c r="D28" s="26" t="s">
        <v>163</v>
      </c>
      <c r="E28" s="26" t="s">
        <v>11</v>
      </c>
      <c r="F28" s="26" t="s">
        <v>22</v>
      </c>
      <c r="G28" s="26" t="s">
        <v>164</v>
      </c>
      <c r="H28" s="26" t="s">
        <v>22</v>
      </c>
      <c r="I28" s="31"/>
      <c r="J28" s="34">
        <v>3141.3</v>
      </c>
      <c r="K28" s="43">
        <v>2827.17</v>
      </c>
      <c r="L28" s="34">
        <f t="shared" si="0"/>
        <v>0</v>
      </c>
      <c r="M28" s="35">
        <f t="shared" si="1"/>
        <v>0</v>
      </c>
      <c r="N28" s="31">
        <v>4</v>
      </c>
    </row>
    <row r="29" spans="1:14" s="1" customFormat="1" ht="24">
      <c r="A29" s="26">
        <v>256</v>
      </c>
      <c r="B29" s="26" t="s">
        <v>165</v>
      </c>
      <c r="C29" s="27" t="s">
        <v>166</v>
      </c>
      <c r="D29" s="26" t="s">
        <v>163</v>
      </c>
      <c r="E29" s="26" t="s">
        <v>11</v>
      </c>
      <c r="F29" s="26" t="s">
        <v>12</v>
      </c>
      <c r="G29" s="26" t="s">
        <v>167</v>
      </c>
      <c r="H29" s="26" t="s">
        <v>13</v>
      </c>
      <c r="I29" s="31"/>
      <c r="J29" s="34">
        <v>3158.4</v>
      </c>
      <c r="K29" s="43">
        <v>2574.7</v>
      </c>
      <c r="L29" s="34">
        <f t="shared" si="0"/>
        <v>0</v>
      </c>
      <c r="M29" s="35">
        <f t="shared" si="1"/>
        <v>0</v>
      </c>
      <c r="N29" s="31">
        <v>4</v>
      </c>
    </row>
    <row r="30" spans="1:14" s="1" customFormat="1" ht="48">
      <c r="A30" s="26">
        <v>259</v>
      </c>
      <c r="B30" s="26" t="s">
        <v>173</v>
      </c>
      <c r="C30" s="27" t="s">
        <v>193</v>
      </c>
      <c r="D30" s="26" t="s">
        <v>174</v>
      </c>
      <c r="E30" s="26" t="s">
        <v>201</v>
      </c>
      <c r="F30" s="26" t="s">
        <v>22</v>
      </c>
      <c r="G30" s="26" t="s">
        <v>175</v>
      </c>
      <c r="H30" s="26" t="s">
        <v>22</v>
      </c>
      <c r="I30" s="31"/>
      <c r="J30" s="34">
        <v>613.5</v>
      </c>
      <c r="K30" s="43">
        <v>324.48</v>
      </c>
      <c r="L30" s="34">
        <f t="shared" si="0"/>
        <v>0</v>
      </c>
      <c r="M30" s="35">
        <f t="shared" si="1"/>
        <v>0</v>
      </c>
      <c r="N30" s="31">
        <v>3</v>
      </c>
    </row>
    <row r="31" spans="1:14" s="1" customFormat="1" ht="48">
      <c r="A31" s="26">
        <v>282</v>
      </c>
      <c r="B31" s="26" t="s">
        <v>176</v>
      </c>
      <c r="C31" s="27" t="s">
        <v>194</v>
      </c>
      <c r="D31" s="26" t="s">
        <v>203</v>
      </c>
      <c r="E31" s="26" t="s">
        <v>202</v>
      </c>
      <c r="F31" s="26" t="s">
        <v>177</v>
      </c>
      <c r="G31" s="26" t="s">
        <v>178</v>
      </c>
      <c r="H31" s="26" t="s">
        <v>68</v>
      </c>
      <c r="I31" s="31"/>
      <c r="J31" s="34">
        <v>18064.9</v>
      </c>
      <c r="K31" s="43">
        <v>17085.78</v>
      </c>
      <c r="L31" s="34">
        <f t="shared" si="0"/>
        <v>0</v>
      </c>
      <c r="M31" s="35">
        <f t="shared" si="1"/>
        <v>0</v>
      </c>
      <c r="N31" s="31">
        <v>2</v>
      </c>
    </row>
    <row r="32" spans="1:14" s="1" customFormat="1" ht="24">
      <c r="A32" s="26">
        <v>285</v>
      </c>
      <c r="B32" s="26" t="s">
        <v>218</v>
      </c>
      <c r="C32" s="27" t="s">
        <v>195</v>
      </c>
      <c r="D32" s="26" t="s">
        <v>179</v>
      </c>
      <c r="E32" s="26" t="s">
        <v>11</v>
      </c>
      <c r="F32" s="26" t="s">
        <v>180</v>
      </c>
      <c r="G32" s="26" t="s">
        <v>175</v>
      </c>
      <c r="H32" s="26" t="s">
        <v>24</v>
      </c>
      <c r="I32" s="31"/>
      <c r="J32" s="34">
        <v>6.13</v>
      </c>
      <c r="K32" s="43">
        <v>6</v>
      </c>
      <c r="L32" s="34">
        <f t="shared" si="0"/>
        <v>0</v>
      </c>
      <c r="M32" s="35">
        <f t="shared" si="1"/>
        <v>0</v>
      </c>
      <c r="N32" s="31">
        <v>2</v>
      </c>
    </row>
    <row r="33" spans="1:14" s="1" customFormat="1" ht="15">
      <c r="A33" s="26">
        <v>289</v>
      </c>
      <c r="B33" s="26" t="s">
        <v>181</v>
      </c>
      <c r="C33" s="27" t="s">
        <v>196</v>
      </c>
      <c r="D33" s="26" t="s">
        <v>182</v>
      </c>
      <c r="E33" s="26" t="s">
        <v>183</v>
      </c>
      <c r="F33" s="26" t="s">
        <v>184</v>
      </c>
      <c r="G33" s="26" t="s">
        <v>175</v>
      </c>
      <c r="H33" s="26" t="s">
        <v>184</v>
      </c>
      <c r="I33" s="31"/>
      <c r="J33" s="34">
        <v>10.65</v>
      </c>
      <c r="K33" s="43">
        <v>13.54</v>
      </c>
      <c r="L33" s="34">
        <f t="shared" si="0"/>
        <v>0</v>
      </c>
      <c r="M33" s="35">
        <f t="shared" si="1"/>
        <v>0</v>
      </c>
      <c r="N33" s="31">
        <v>3</v>
      </c>
    </row>
    <row r="34" spans="1:14" s="1" customFormat="1" ht="72">
      <c r="A34" s="26">
        <v>291</v>
      </c>
      <c r="B34" s="26" t="s">
        <v>185</v>
      </c>
      <c r="C34" s="27" t="s">
        <v>197</v>
      </c>
      <c r="D34" s="26" t="s">
        <v>186</v>
      </c>
      <c r="E34" s="26" t="s">
        <v>204</v>
      </c>
      <c r="F34" s="26" t="s">
        <v>22</v>
      </c>
      <c r="G34" s="26" t="s">
        <v>77</v>
      </c>
      <c r="H34" s="26" t="s">
        <v>22</v>
      </c>
      <c r="I34" s="31"/>
      <c r="J34" s="34">
        <v>50.519999999999996</v>
      </c>
      <c r="K34" s="43">
        <v>49.77</v>
      </c>
      <c r="L34" s="34">
        <f t="shared" si="0"/>
        <v>0</v>
      </c>
      <c r="M34" s="35">
        <f t="shared" si="1"/>
        <v>0</v>
      </c>
      <c r="N34" s="31">
        <v>2</v>
      </c>
    </row>
    <row r="35" spans="1:14" s="1" customFormat="1" ht="24">
      <c r="A35" s="26">
        <v>296</v>
      </c>
      <c r="B35" s="26" t="s">
        <v>187</v>
      </c>
      <c r="C35" s="27" t="s">
        <v>198</v>
      </c>
      <c r="D35" s="26" t="s">
        <v>188</v>
      </c>
      <c r="E35" s="26" t="s">
        <v>139</v>
      </c>
      <c r="F35" s="26" t="s">
        <v>22</v>
      </c>
      <c r="G35" s="26" t="s">
        <v>164</v>
      </c>
      <c r="H35" s="26" t="s">
        <v>22</v>
      </c>
      <c r="I35" s="31"/>
      <c r="J35" s="34">
        <v>4.72</v>
      </c>
      <c r="K35" s="43">
        <v>4.24</v>
      </c>
      <c r="L35" s="34">
        <f t="shared" si="0"/>
        <v>0</v>
      </c>
      <c r="M35" s="35">
        <f t="shared" si="1"/>
        <v>0</v>
      </c>
      <c r="N35" s="31">
        <v>3</v>
      </c>
    </row>
    <row r="36" spans="1:14" s="1" customFormat="1" ht="15">
      <c r="A36" s="26">
        <v>297</v>
      </c>
      <c r="B36" s="26" t="s">
        <v>189</v>
      </c>
      <c r="C36" s="27" t="s">
        <v>199</v>
      </c>
      <c r="D36" s="26" t="s">
        <v>21</v>
      </c>
      <c r="E36" s="26" t="s">
        <v>11</v>
      </c>
      <c r="F36" s="26" t="s">
        <v>22</v>
      </c>
      <c r="G36" s="26" t="s">
        <v>23</v>
      </c>
      <c r="H36" s="26" t="s">
        <v>22</v>
      </c>
      <c r="I36" s="31"/>
      <c r="J36" s="34">
        <v>9.69</v>
      </c>
      <c r="K36" s="43">
        <v>9.49</v>
      </c>
      <c r="L36" s="34">
        <f t="shared" si="0"/>
        <v>0</v>
      </c>
      <c r="M36" s="35">
        <f t="shared" si="1"/>
        <v>0</v>
      </c>
      <c r="N36" s="31">
        <v>2</v>
      </c>
    </row>
    <row r="37" spans="1:14" s="1" customFormat="1" ht="36">
      <c r="A37" s="26">
        <v>298</v>
      </c>
      <c r="B37" s="26" t="s">
        <v>190</v>
      </c>
      <c r="C37" s="27" t="s">
        <v>200</v>
      </c>
      <c r="D37" s="26" t="s">
        <v>191</v>
      </c>
      <c r="E37" s="26" t="s">
        <v>205</v>
      </c>
      <c r="F37" s="26" t="s">
        <v>22</v>
      </c>
      <c r="G37" s="26" t="s">
        <v>192</v>
      </c>
      <c r="H37" s="26" t="s">
        <v>22</v>
      </c>
      <c r="I37" s="31"/>
      <c r="J37" s="34">
        <v>8.32</v>
      </c>
      <c r="K37" s="43">
        <v>7.79</v>
      </c>
      <c r="L37" s="34">
        <f t="shared" si="0"/>
        <v>0</v>
      </c>
      <c r="M37" s="35">
        <f t="shared" si="1"/>
        <v>0</v>
      </c>
      <c r="N37" s="31">
        <v>3</v>
      </c>
    </row>
    <row r="38" spans="1:14" s="1" customFormat="1" ht="36">
      <c r="A38" s="26">
        <v>299</v>
      </c>
      <c r="B38" s="26" t="s">
        <v>206</v>
      </c>
      <c r="C38" s="27" t="s">
        <v>208</v>
      </c>
      <c r="D38" s="26" t="s">
        <v>207</v>
      </c>
      <c r="E38" s="26" t="s">
        <v>205</v>
      </c>
      <c r="F38" s="26" t="s">
        <v>28</v>
      </c>
      <c r="G38" s="26" t="s">
        <v>209</v>
      </c>
      <c r="H38" s="26" t="s">
        <v>19</v>
      </c>
      <c r="I38" s="31"/>
      <c r="J38" s="34">
        <v>36.82</v>
      </c>
      <c r="K38" s="43">
        <v>33.99</v>
      </c>
      <c r="L38" s="34">
        <f t="shared" si="0"/>
        <v>0</v>
      </c>
      <c r="M38" s="35">
        <f t="shared" si="1"/>
        <v>0</v>
      </c>
      <c r="N38" s="31">
        <v>3</v>
      </c>
    </row>
    <row r="39" spans="1:14" s="1" customFormat="1" ht="15">
      <c r="A39" s="26">
        <v>331</v>
      </c>
      <c r="B39" s="26" t="s">
        <v>210</v>
      </c>
      <c r="C39" s="27" t="s">
        <v>213</v>
      </c>
      <c r="D39" s="26" t="s">
        <v>211</v>
      </c>
      <c r="E39" s="26" t="s">
        <v>11</v>
      </c>
      <c r="F39" s="26" t="s">
        <v>28</v>
      </c>
      <c r="G39" s="26" t="s">
        <v>212</v>
      </c>
      <c r="H39" s="26" t="s">
        <v>19</v>
      </c>
      <c r="I39" s="31"/>
      <c r="J39" s="34">
        <v>33.86</v>
      </c>
      <c r="K39" s="43">
        <v>33.23</v>
      </c>
      <c r="L39" s="34">
        <f t="shared" si="0"/>
        <v>0</v>
      </c>
      <c r="M39" s="35">
        <f t="shared" si="1"/>
        <v>0</v>
      </c>
      <c r="N39" s="31">
        <v>3</v>
      </c>
    </row>
    <row r="40" spans="1:14" s="1" customFormat="1" ht="15">
      <c r="A40" s="26">
        <v>332</v>
      </c>
      <c r="B40" s="26" t="s">
        <v>214</v>
      </c>
      <c r="C40" s="27" t="s">
        <v>215</v>
      </c>
      <c r="D40" s="26" t="s">
        <v>211</v>
      </c>
      <c r="E40" s="26" t="s">
        <v>11</v>
      </c>
      <c r="F40" s="26" t="s">
        <v>28</v>
      </c>
      <c r="G40" s="26" t="s">
        <v>209</v>
      </c>
      <c r="H40" s="26" t="s">
        <v>19</v>
      </c>
      <c r="I40" s="31"/>
      <c r="J40" s="34">
        <v>47.14</v>
      </c>
      <c r="K40" s="43">
        <v>46.31</v>
      </c>
      <c r="L40" s="34">
        <f t="shared" si="0"/>
        <v>0</v>
      </c>
      <c r="M40" s="35">
        <f t="shared" si="1"/>
        <v>0</v>
      </c>
      <c r="N40" s="31">
        <v>3</v>
      </c>
    </row>
    <row r="41" spans="1:14" s="1" customFormat="1" ht="36">
      <c r="A41" s="26">
        <v>336</v>
      </c>
      <c r="B41" s="26" t="s">
        <v>216</v>
      </c>
      <c r="C41" s="27" t="s">
        <v>29</v>
      </c>
      <c r="D41" s="26" t="s">
        <v>26</v>
      </c>
      <c r="E41" s="26" t="s">
        <v>11</v>
      </c>
      <c r="F41" s="26" t="s">
        <v>27</v>
      </c>
      <c r="G41" s="26" t="s">
        <v>217</v>
      </c>
      <c r="H41" s="26" t="s">
        <v>25</v>
      </c>
      <c r="I41" s="31"/>
      <c r="J41" s="34">
        <v>55.239999999999995</v>
      </c>
      <c r="K41" s="43">
        <v>278.99</v>
      </c>
      <c r="L41" s="34">
        <f t="shared" si="0"/>
        <v>0</v>
      </c>
      <c r="M41" s="35">
        <f t="shared" si="1"/>
        <v>0</v>
      </c>
      <c r="N41" s="31">
        <v>2</v>
      </c>
    </row>
    <row r="42" spans="1:14" s="1" customFormat="1" ht="15.75" customHeight="1">
      <c r="A42" s="37" t="s">
        <v>58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28"/>
      <c r="M42" s="28">
        <f>SUM(M6:M41)</f>
        <v>0</v>
      </c>
      <c r="N42" s="2">
        <v>0.1</v>
      </c>
    </row>
    <row r="43" spans="1:14" ht="15.75" customHeight="1">
      <c r="A43" s="38" t="s">
        <v>10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29"/>
      <c r="M43" s="29">
        <f>M42*N42</f>
        <v>0</v>
      </c>
      <c r="N43" s="3"/>
    </row>
    <row r="44" spans="1:14" ht="15.75" customHeight="1">
      <c r="A44" s="38" t="s">
        <v>59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29"/>
      <c r="M44" s="29">
        <f>M42+M43</f>
        <v>0</v>
      </c>
      <c r="N44" s="3"/>
    </row>
  </sheetData>
  <sheetProtection/>
  <mergeCells count="4">
    <mergeCell ref="A42:K42"/>
    <mergeCell ref="A44:K44"/>
    <mergeCell ref="A43:K43"/>
    <mergeCell ref="A2:M2"/>
  </mergeCells>
  <printOptions/>
  <pageMargins left="0.7086614173228347" right="0.7086614173228347" top="0.7480314960629921" bottom="0.7480314960629921" header="0.31496062992125984" footer="0.31496062992125984"/>
  <pageSetup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5"/>
  <sheetViews>
    <sheetView zoomScalePageLayoutView="0" workbookViewId="0" topLeftCell="A1">
      <selection activeCell="F6" sqref="F6"/>
    </sheetView>
  </sheetViews>
  <sheetFormatPr defaultColWidth="9.140625" defaultRowHeight="15"/>
  <cols>
    <col min="2" max="2" width="31.00390625" style="0" customWidth="1"/>
    <col min="3" max="3" width="31.28125" style="0" customWidth="1"/>
    <col min="5" max="5" width="25.7109375" style="0" customWidth="1"/>
    <col min="6" max="6" width="27.57421875" style="0" customWidth="1"/>
    <col min="7" max="7" width="23.28125" style="0" customWidth="1"/>
  </cols>
  <sheetData>
    <row r="2" spans="2:7" ht="15">
      <c r="B2" s="4" t="s">
        <v>30</v>
      </c>
      <c r="C2" s="4"/>
      <c r="D2" s="4"/>
      <c r="E2" s="5" t="s">
        <v>62</v>
      </c>
      <c r="F2" s="6"/>
      <c r="G2" s="6"/>
    </row>
    <row r="4" spans="2:7" ht="15.75" thickBot="1">
      <c r="B4" s="6"/>
      <c r="C4" s="6"/>
      <c r="D4" s="6"/>
      <c r="E4" s="6"/>
      <c r="F4" s="6"/>
      <c r="G4" s="6"/>
    </row>
    <row r="5" spans="2:7" ht="24.75" thickBot="1">
      <c r="B5" s="7" t="s">
        <v>31</v>
      </c>
      <c r="C5" s="8" t="s">
        <v>60</v>
      </c>
      <c r="D5" s="6"/>
      <c r="E5" s="9" t="s">
        <v>32</v>
      </c>
      <c r="F5" s="10" t="s">
        <v>33</v>
      </c>
      <c r="G5" s="11" t="s">
        <v>34</v>
      </c>
    </row>
    <row r="6" spans="2:7" ht="15.75" thickBot="1">
      <c r="B6" s="12"/>
      <c r="C6" s="13"/>
      <c r="D6" s="6"/>
      <c r="E6" s="14">
        <f>SUM('Vega d.o.o'!L6:L41)</f>
        <v>0</v>
      </c>
      <c r="F6" s="14">
        <f>SUM('Vega d.o.o'!M6:M41)</f>
        <v>0</v>
      </c>
      <c r="G6" s="15">
        <f>F6*1.1</f>
        <v>0</v>
      </c>
    </row>
    <row r="7" spans="2:7" ht="24.75" thickBot="1">
      <c r="B7" s="7" t="s">
        <v>35</v>
      </c>
      <c r="C7" s="16" t="s">
        <v>36</v>
      </c>
      <c r="D7" s="6"/>
      <c r="E7" s="40" t="s">
        <v>37</v>
      </c>
      <c r="F7" s="41"/>
      <c r="G7" s="42"/>
    </row>
    <row r="8" spans="2:7" ht="15.75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38</v>
      </c>
      <c r="C9" s="16" t="s">
        <v>39</v>
      </c>
      <c r="D9" s="6"/>
      <c r="E9" s="13"/>
      <c r="F9" s="13"/>
      <c r="G9" s="19"/>
    </row>
    <row r="10" spans="2:7" ht="15">
      <c r="B10" s="12"/>
      <c r="C10" s="13"/>
      <c r="D10" s="6"/>
      <c r="E10" s="13"/>
      <c r="F10" s="13"/>
      <c r="G10" s="19"/>
    </row>
    <row r="11" spans="2:7" ht="15">
      <c r="B11" s="7" t="s">
        <v>40</v>
      </c>
      <c r="C11" s="16" t="s">
        <v>41</v>
      </c>
      <c r="D11" s="6"/>
      <c r="E11" s="13"/>
      <c r="F11" s="13"/>
      <c r="G11" s="19"/>
    </row>
    <row r="12" spans="2:7" ht="15">
      <c r="B12" s="12"/>
      <c r="C12" s="13"/>
      <c r="D12" s="6"/>
      <c r="E12" s="6"/>
      <c r="F12" s="6"/>
      <c r="G12" s="19"/>
    </row>
    <row r="13" spans="2:7" ht="15.75">
      <c r="B13" s="7" t="s">
        <v>42</v>
      </c>
      <c r="C13" s="16" t="s">
        <v>43</v>
      </c>
      <c r="D13" s="6"/>
      <c r="E13" s="20" t="s">
        <v>44</v>
      </c>
      <c r="F13" s="21">
        <f>SUBTOTAL(101,'Vega d.o.o'!N6:N41)</f>
        <v>2.9722222222222223</v>
      </c>
      <c r="G13" s="19"/>
    </row>
    <row r="14" spans="2:7" ht="15">
      <c r="B14" s="12"/>
      <c r="C14" s="13"/>
      <c r="D14" s="6"/>
      <c r="E14" s="13"/>
      <c r="F14" s="13"/>
      <c r="G14" s="19"/>
    </row>
    <row r="15" spans="2:7" ht="15">
      <c r="B15" s="7" t="s">
        <v>45</v>
      </c>
      <c r="C15" s="8" t="s">
        <v>46</v>
      </c>
      <c r="D15" s="6"/>
      <c r="E15" s="20" t="s">
        <v>47</v>
      </c>
      <c r="F15" s="16" t="s">
        <v>48</v>
      </c>
      <c r="G15" s="6"/>
    </row>
    <row r="16" spans="2:7" ht="15">
      <c r="B16" s="12"/>
      <c r="C16" s="13"/>
      <c r="D16" s="6"/>
      <c r="E16" s="6"/>
      <c r="F16" s="6"/>
      <c r="G16" s="6"/>
    </row>
    <row r="17" spans="2:7" ht="25.5">
      <c r="B17" s="7" t="s">
        <v>49</v>
      </c>
      <c r="C17" s="8" t="s">
        <v>220</v>
      </c>
      <c r="D17" s="6"/>
      <c r="E17" s="6"/>
      <c r="F17" s="6"/>
      <c r="G17" s="6"/>
    </row>
    <row r="18" spans="2:7" ht="15">
      <c r="B18" s="12"/>
      <c r="C18" s="13"/>
      <c r="D18" s="6"/>
      <c r="E18" s="6"/>
      <c r="F18" s="6"/>
      <c r="G18" s="6"/>
    </row>
    <row r="19" spans="2:3" ht="15">
      <c r="B19" s="7" t="s">
        <v>50</v>
      </c>
      <c r="C19" s="8" t="s">
        <v>51</v>
      </c>
    </row>
    <row r="20" spans="2:3" ht="15">
      <c r="B20" s="12"/>
      <c r="C20" s="13"/>
    </row>
    <row r="21" spans="2:3" ht="15">
      <c r="B21" s="7" t="s">
        <v>52</v>
      </c>
      <c r="C21" s="30">
        <v>33600000</v>
      </c>
    </row>
    <row r="35" ht="15">
      <c r="B35" s="24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Markovic</dc:creator>
  <cp:keywords/>
  <dc:description/>
  <cp:lastModifiedBy>Marko Balaban</cp:lastModifiedBy>
  <cp:lastPrinted>2016-09-01T07:16:54Z</cp:lastPrinted>
  <dcterms:created xsi:type="dcterms:W3CDTF">2016-01-05T12:06:43Z</dcterms:created>
  <dcterms:modified xsi:type="dcterms:W3CDTF">2017-05-19T07:53:20Z</dcterms:modified>
  <cp:category/>
  <cp:version/>
  <cp:contentType/>
  <cp:contentStatus/>
</cp:coreProperties>
</file>