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 Ino-pharm d.o.o" sheetId="1" r:id="rId1"/>
    <sheet name="Obrazac KVI" sheetId="2" r:id="rId2"/>
  </sheets>
  <externalReferences>
    <externalReference r:id="rId5"/>
  </externalReference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<sst xmlns="http://schemas.openxmlformats.org/spreadsheetml/2006/main" count="157" uniqueCount="133">
  <si>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</si>
  <si>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</si>
  <si>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</si>
  <si>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</si>
  <si>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</si>
  <si>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</si>
  <si>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</si>
  <si>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</si>
  <si>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</si>
  <si>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</si>
  <si>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</si>
  <si>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rastvor za infuziju</t>
  </si>
  <si>
    <t>boca staklena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</si>
  <si>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</si>
  <si>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</si>
  <si>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</si>
  <si>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</si>
  <si>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</si>
  <si>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</si>
  <si>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</si>
  <si>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</si>
  <si>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</si>
  <si>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</si>
  <si>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</si>
  <si>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</si>
  <si>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</si>
  <si>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</si>
  <si>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</si>
  <si>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</si>
  <si>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</si>
  <si>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</si>
  <si>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</si>
  <si>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</si>
  <si>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</si>
  <si>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</si>
  <si>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</si>
  <si>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</si>
  <si>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</si>
  <si>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</si>
  <si>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</si>
  <si>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</si>
  <si>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</si>
  <si>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</si>
  <si>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100 ml (9 g/l)</t>
  </si>
  <si>
    <t>koncentrat za rastvor za infuziju</t>
  </si>
  <si>
    <t>500 mg/50 ml</t>
  </si>
  <si>
    <t xml:space="preserve"> Ino-pharm  d.o.o.</t>
  </si>
  <si>
    <t>Назив добављача:  Ino-pharm d.o.o.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</si>
  <si>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</si>
  <si>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</si>
  <si>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LabesfalLaboratorios Almiro S.A, Portugalija</t>
  </si>
  <si>
    <t>film tableta</t>
  </si>
  <si>
    <t>67 mg + 101 mg + 68 mg + 86 mg + 59 mg + 75 mg + 53 mg + 23 mg + 38 mg + 30 mg</t>
  </si>
  <si>
    <t>gvožđe (III) hidroksid saharoza kompleks 100 mg</t>
  </si>
  <si>
    <t>FERROVIN</t>
  </si>
  <si>
    <t>Rafarm S.A, Grčka</t>
  </si>
  <si>
    <t>koncentrat za rastvor za injekciju/infuziju</t>
  </si>
  <si>
    <t>100 mg/5 ml</t>
  </si>
  <si>
    <t>ampula</t>
  </si>
  <si>
    <t>glukoza 5%, boca staklena 500 ml</t>
  </si>
  <si>
    <t>GLUCOSE 5% FRESENIUS</t>
  </si>
  <si>
    <t>Fresenius Kabi Italia S.R.L, Italija</t>
  </si>
  <si>
    <t>500 ml (5%)</t>
  </si>
  <si>
    <t>kalijum-hlorid 1 mmol/ml, 20 ml</t>
  </si>
  <si>
    <t>20 ml (1 mmol/ml)</t>
  </si>
  <si>
    <t>ampula/ampula Mini-plasco Connect</t>
  </si>
  <si>
    <t>1174105</t>
  </si>
  <si>
    <t>0060250</t>
  </si>
  <si>
    <t>0173901</t>
  </si>
  <si>
    <t>KALIUM CHLORID FRESENIUS/ KALIJUM HLORID 7,45% B.BRAUN</t>
  </si>
  <si>
    <t>Fresenius KabiNorge, Norveška/B.Braun Melsungen, Nemačka</t>
  </si>
  <si>
    <t>0175150/ 0175333</t>
  </si>
  <si>
    <t>natrijum hlorid 0,9% (fiziološki rastvor), boca staklena 100 ml</t>
  </si>
  <si>
    <t>SODIUM CHLORIDE</t>
  </si>
  <si>
    <t>Fresenius Kabi Italia S.R.L. Italija</t>
  </si>
  <si>
    <t>natrijum hlorid 0,9% (fiziološki rastvor), boca staklena 500 ml</t>
  </si>
  <si>
    <t>Fresenius Kabi Italia S.R.L. Italija/ Fresenius Kabi Deutschland, Nemačka</t>
  </si>
  <si>
    <t xml:space="preserve"> 500 ml (9g/l)</t>
  </si>
  <si>
    <t>parikalcitol 5 mcg</t>
  </si>
  <si>
    <t>0050143/ 0050144/ 0050141/ 0050142</t>
  </si>
  <si>
    <t>REXTOL</t>
  </si>
  <si>
    <t>Rafarm S.A., Grčka</t>
  </si>
  <si>
    <t>rastvor za injekciju</t>
  </si>
  <si>
    <t>5 mcg/ml</t>
  </si>
  <si>
    <t>ampula/bočica</t>
  </si>
  <si>
    <t>ampicilin, sulbaktam 1000 mg + 500 mg</t>
  </si>
  <si>
    <t>N003806</t>
  </si>
  <si>
    <t>AMPIPLUS</t>
  </si>
  <si>
    <t>Antibiotice SA, Rumunija</t>
  </si>
  <si>
    <t>prašak za rastvor za injekciju</t>
  </si>
  <si>
    <t>1,5 g (1000 mg + 500 mg)</t>
  </si>
  <si>
    <t>bočica staklena</t>
  </si>
  <si>
    <t>ciprofloksacin 200 mg</t>
  </si>
  <si>
    <t>CIPROFLOXACIN</t>
  </si>
  <si>
    <t>S.C. Infomed Fluids S.R.L. Rumunija</t>
  </si>
  <si>
    <t>200 mg/100 ml</t>
  </si>
  <si>
    <t>kesa</t>
  </si>
  <si>
    <t>ciprofloksacin 400 mg</t>
  </si>
  <si>
    <t>400 mg/200 ml)</t>
  </si>
  <si>
    <t>propofol 200 mg</t>
  </si>
  <si>
    <t>0080420/0080432</t>
  </si>
  <si>
    <t>rastvor za injekciju/emulzija za injekciju/infuziju</t>
  </si>
  <si>
    <t>200 mg/20 ml</t>
  </si>
  <si>
    <t>0175582</t>
  </si>
  <si>
    <t>0175581</t>
  </si>
  <si>
    <t>0329001</t>
  </si>
  <si>
    <t>0329004</t>
  </si>
  <si>
    <t>PROPOFOL 1% Fresenius/ PROPOFOL LIPURO 1%</t>
  </si>
  <si>
    <t>Fresenius Kabi, Austrija/B. Braun Melsungen AG, Nemačka</t>
  </si>
  <si>
    <t>propofol 500 mg</t>
  </si>
  <si>
    <t>0080421/0080431</t>
  </si>
  <si>
    <t>bočica</t>
  </si>
  <si>
    <t>propofol 1000 mg</t>
  </si>
  <si>
    <t xml:space="preserve">0080423/0080430 </t>
  </si>
  <si>
    <t>1000 mg/100 ml</t>
  </si>
  <si>
    <t>bupivakain 25 mg</t>
  </si>
  <si>
    <t>BUPI-ALLEMAN</t>
  </si>
  <si>
    <t>ALLEMAN PHARMA GMBH, Nemačka</t>
  </si>
  <si>
    <t xml:space="preserve">25 mg/5 ml </t>
  </si>
  <si>
    <t>flufenazin 25 mg</t>
  </si>
  <si>
    <t>N003889</t>
  </si>
  <si>
    <t>AFLUDITEN/ MONASAN</t>
  </si>
  <si>
    <t>Farmacia Martin a.s., Slovačka/ DUOPHARMA (M) SDN BHD, Malazija</t>
  </si>
  <si>
    <t>25 mg/ml</t>
  </si>
  <si>
    <t>poraktant alfa</t>
  </si>
  <si>
    <t>CUROSURF</t>
  </si>
  <si>
    <t>Chiesi Farmaceutici S.P.A, Italija; Chiesi Pharmaceuticals GmbH, Austrija</t>
  </si>
  <si>
    <t>suspenzija za endotraheopulmonalno ukapavanje</t>
  </si>
  <si>
    <t>120 mg/1,5 ml</t>
  </si>
  <si>
    <t>0081013</t>
  </si>
  <si>
    <t>0119150</t>
  </si>
  <si>
    <t>Лекови са Листе Б и Листе Д Листе лекова</t>
  </si>
  <si>
    <t>БРОЈ ПОНУДА ПО ПАРТИЈИ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</si>
</sst>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8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41" fillId="0" borderId="0" xfId="58">
      <alignment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48" fillId="0" borderId="0" xfId="58" applyFont="1" applyAlignment="1">
      <alignment wrapText="1"/>
      <protection/>
    </xf>
    <xf numFmtId="4" fontId="46" fillId="0" borderId="11" xfId="58" applyNumberFormat="1" applyFont="1" applyBorder="1" applyAlignment="1">
      <alignment vertical="center" wrapText="1"/>
      <protection/>
    </xf>
    <xf numFmtId="4" fontId="46" fillId="0" borderId="13" xfId="58" applyNumberFormat="1" applyFont="1" applyBorder="1" applyAlignment="1">
      <alignment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3" fontId="46" fillId="0" borderId="14" xfId="58" applyNumberFormat="1" applyFont="1" applyBorder="1" applyAlignment="1">
      <alignment vertical="center" wrapText="1"/>
      <protection/>
    </xf>
    <xf numFmtId="3" fontId="46" fillId="0" borderId="15" xfId="58" applyNumberFormat="1" applyFont="1" applyBorder="1" applyAlignment="1">
      <alignment vertical="center" wrapText="1"/>
      <protection/>
    </xf>
    <xf numFmtId="0" fontId="41" fillId="0" borderId="0" xfId="58" applyAlignment="1">
      <alignment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9" fillId="0" borderId="10" xfId="58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5" borderId="14" xfId="58" applyNumberFormat="1" applyFont="1" applyFill="1" applyBorder="1" applyAlignment="1">
      <alignment horizontal="center" vertical="center" wrapText="1"/>
      <protection/>
    </xf>
    <xf numFmtId="4" fontId="46" fillId="35" borderId="16" xfId="58" applyNumberFormat="1" applyFont="1" applyFill="1" applyBorder="1" applyAlignment="1">
      <alignment horizontal="center" vertical="center" wrapText="1"/>
      <protection/>
    </xf>
    <xf numFmtId="4" fontId="46" fillId="35" borderId="17" xfId="58" applyNumberFormat="1" applyFont="1" applyFill="1" applyBorder="1" applyAlignment="1">
      <alignment horizontal="center" vertical="center" wrapText="1"/>
      <protection/>
    </xf>
    <xf numFmtId="0" fontId="50" fillId="0" borderId="0" xfId="58" applyFont="1" applyAlignment="1">
      <alignment vertical="center" wrapText="1"/>
      <protection/>
    </xf>
    <xf numFmtId="0" fontId="48" fillId="0" borderId="0" xfId="58" applyFont="1" applyAlignment="1">
      <alignment vertical="center" wrapText="1"/>
      <protection/>
    </xf>
    <xf numFmtId="0" fontId="47" fillId="0" borderId="10" xfId="58" applyNumberFormat="1" applyFont="1" applyFill="1" applyBorder="1" applyAlignment="1">
      <alignment horizontal="center" vertical="center" wrapText="1"/>
      <protection/>
    </xf>
    <xf numFmtId="0" fontId="48" fillId="33" borderId="18" xfId="0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4-1-110-16-34%20%20Prilog%201%20%20ugovora%20-%20Farmalgist%20d.o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malogist d.o.o.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2" max="2" width="18.7109375" style="0" customWidth="1"/>
    <col min="4" max="4" width="22.00390625" style="0" bestFit="1" customWidth="1"/>
    <col min="5" max="5" width="15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0.7109375" style="0" customWidth="1"/>
    <col min="10" max="10" width="10.8515625" style="0" hidden="1" customWidth="1"/>
    <col min="11" max="11" width="11.28125" style="0" customWidth="1"/>
    <col min="12" max="12" width="11.710937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25" t="s">
        <v>47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40" t="s">
        <v>0</v>
      </c>
      <c r="B5" s="40" t="s">
        <v>1</v>
      </c>
      <c r="C5" s="41" t="s">
        <v>39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2" t="s">
        <v>7</v>
      </c>
      <c r="J5" s="42" t="s">
        <v>37</v>
      </c>
      <c r="K5" s="43" t="s">
        <v>8</v>
      </c>
      <c r="L5" s="42" t="s">
        <v>38</v>
      </c>
      <c r="M5" s="42" t="s">
        <v>9</v>
      </c>
      <c r="N5" s="42" t="s">
        <v>132</v>
      </c>
      <c r="O5"/>
    </row>
    <row r="6" spans="1:14" s="1" customFormat="1" ht="156">
      <c r="A6" s="27">
        <v>23</v>
      </c>
      <c r="B6" s="27" t="s">
        <v>48</v>
      </c>
      <c r="C6" s="28" t="s">
        <v>66</v>
      </c>
      <c r="D6" s="27" t="s">
        <v>49</v>
      </c>
      <c r="E6" s="27" t="s">
        <v>50</v>
      </c>
      <c r="F6" s="27" t="s">
        <v>51</v>
      </c>
      <c r="G6" s="27" t="s">
        <v>52</v>
      </c>
      <c r="H6" s="27" t="s">
        <v>51</v>
      </c>
      <c r="I6" s="45"/>
      <c r="J6" s="44">
        <v>49.06</v>
      </c>
      <c r="K6" s="26">
        <v>49.06</v>
      </c>
      <c r="L6" s="44">
        <f>I6*J6</f>
        <v>0</v>
      </c>
      <c r="M6" s="46">
        <f>I6*K6</f>
        <v>0</v>
      </c>
      <c r="N6" s="45">
        <v>1</v>
      </c>
    </row>
    <row r="7" spans="1:14" s="1" customFormat="1" ht="36">
      <c r="A7" s="27">
        <v>53</v>
      </c>
      <c r="B7" s="27" t="s">
        <v>53</v>
      </c>
      <c r="C7" s="28" t="s">
        <v>67</v>
      </c>
      <c r="D7" s="27" t="s">
        <v>54</v>
      </c>
      <c r="E7" s="27" t="s">
        <v>55</v>
      </c>
      <c r="F7" s="27" t="s">
        <v>56</v>
      </c>
      <c r="G7" s="27" t="s">
        <v>57</v>
      </c>
      <c r="H7" s="27" t="s">
        <v>58</v>
      </c>
      <c r="I7" s="45"/>
      <c r="J7" s="44">
        <v>688.86</v>
      </c>
      <c r="K7" s="26">
        <v>370</v>
      </c>
      <c r="L7" s="44">
        <f aca="true" t="shared" si="0" ref="L7:L21">I7*J7</f>
        <v>0</v>
      </c>
      <c r="M7" s="46">
        <f aca="true" t="shared" si="1" ref="M7:M21">I7*K7</f>
        <v>0</v>
      </c>
      <c r="N7" s="45">
        <v>3</v>
      </c>
    </row>
    <row r="8" spans="1:14" s="1" customFormat="1" ht="36" customHeight="1">
      <c r="A8" s="27">
        <v>79</v>
      </c>
      <c r="B8" s="27" t="s">
        <v>59</v>
      </c>
      <c r="C8" s="28" t="s">
        <v>68</v>
      </c>
      <c r="D8" s="27" t="s">
        <v>60</v>
      </c>
      <c r="E8" s="27" t="s">
        <v>61</v>
      </c>
      <c r="F8" s="27" t="s">
        <v>11</v>
      </c>
      <c r="G8" s="27" t="s">
        <v>62</v>
      </c>
      <c r="H8" s="27" t="s">
        <v>12</v>
      </c>
      <c r="I8" s="45"/>
      <c r="J8" s="44">
        <v>67.19</v>
      </c>
      <c r="K8" s="26">
        <v>67.19</v>
      </c>
      <c r="L8" s="44">
        <f t="shared" si="0"/>
        <v>0</v>
      </c>
      <c r="M8" s="46">
        <f t="shared" si="1"/>
        <v>0</v>
      </c>
      <c r="N8" s="45">
        <v>1</v>
      </c>
    </row>
    <row r="9" spans="1:14" s="1" customFormat="1" ht="71.25" customHeight="1">
      <c r="A9" s="27">
        <v>130</v>
      </c>
      <c r="B9" s="27" t="s">
        <v>63</v>
      </c>
      <c r="C9" s="28" t="s">
        <v>71</v>
      </c>
      <c r="D9" s="27" t="s">
        <v>69</v>
      </c>
      <c r="E9" s="27" t="s">
        <v>70</v>
      </c>
      <c r="F9" s="27" t="s">
        <v>44</v>
      </c>
      <c r="G9" s="27" t="s">
        <v>64</v>
      </c>
      <c r="H9" s="27" t="s">
        <v>65</v>
      </c>
      <c r="I9" s="45"/>
      <c r="J9" s="44">
        <v>45.260000000000005</v>
      </c>
      <c r="K9" s="26">
        <v>45.26</v>
      </c>
      <c r="L9" s="44">
        <f t="shared" si="0"/>
        <v>0</v>
      </c>
      <c r="M9" s="46">
        <f t="shared" si="1"/>
        <v>0</v>
      </c>
      <c r="N9" s="45">
        <v>1</v>
      </c>
    </row>
    <row r="10" spans="1:14" s="1" customFormat="1" ht="36">
      <c r="A10" s="27">
        <v>135</v>
      </c>
      <c r="B10" s="27" t="s">
        <v>72</v>
      </c>
      <c r="C10" s="28" t="s">
        <v>103</v>
      </c>
      <c r="D10" s="27" t="s">
        <v>73</v>
      </c>
      <c r="E10" s="27" t="s">
        <v>74</v>
      </c>
      <c r="F10" s="27" t="s">
        <v>11</v>
      </c>
      <c r="G10" s="27" t="s">
        <v>43</v>
      </c>
      <c r="H10" s="27" t="s">
        <v>12</v>
      </c>
      <c r="I10" s="45"/>
      <c r="J10" s="44">
        <v>58.18</v>
      </c>
      <c r="K10" s="26">
        <v>58.18</v>
      </c>
      <c r="L10" s="44">
        <f t="shared" si="0"/>
        <v>0</v>
      </c>
      <c r="M10" s="46">
        <f t="shared" si="1"/>
        <v>0</v>
      </c>
      <c r="N10" s="45">
        <v>1</v>
      </c>
    </row>
    <row r="11" spans="1:14" s="1" customFormat="1" ht="60">
      <c r="A11" s="27">
        <v>141</v>
      </c>
      <c r="B11" s="27" t="s">
        <v>75</v>
      </c>
      <c r="C11" s="28" t="s">
        <v>104</v>
      </c>
      <c r="D11" s="27" t="s">
        <v>73</v>
      </c>
      <c r="E11" s="27" t="s">
        <v>76</v>
      </c>
      <c r="F11" s="27" t="s">
        <v>11</v>
      </c>
      <c r="G11" s="27" t="s">
        <v>77</v>
      </c>
      <c r="H11" s="27" t="s">
        <v>12</v>
      </c>
      <c r="I11" s="45"/>
      <c r="J11" s="44">
        <v>72</v>
      </c>
      <c r="K11" s="26">
        <v>72</v>
      </c>
      <c r="L11" s="44">
        <f t="shared" si="0"/>
        <v>0</v>
      </c>
      <c r="M11" s="46">
        <f t="shared" si="1"/>
        <v>0</v>
      </c>
      <c r="N11" s="45">
        <v>1</v>
      </c>
    </row>
    <row r="12" spans="1:14" s="1" customFormat="1" ht="48">
      <c r="A12" s="27">
        <v>206</v>
      </c>
      <c r="B12" s="27" t="s">
        <v>78</v>
      </c>
      <c r="C12" s="28" t="s">
        <v>79</v>
      </c>
      <c r="D12" s="27" t="s">
        <v>80</v>
      </c>
      <c r="E12" s="27" t="s">
        <v>81</v>
      </c>
      <c r="F12" s="27" t="s">
        <v>82</v>
      </c>
      <c r="G12" s="27" t="s">
        <v>83</v>
      </c>
      <c r="H12" s="27" t="s">
        <v>84</v>
      </c>
      <c r="I12" s="45"/>
      <c r="J12" s="44">
        <v>1376.58</v>
      </c>
      <c r="K12" s="26">
        <v>849</v>
      </c>
      <c r="L12" s="44">
        <f t="shared" si="0"/>
        <v>0</v>
      </c>
      <c r="M12" s="46">
        <f t="shared" si="1"/>
        <v>0</v>
      </c>
      <c r="N12" s="45">
        <v>2</v>
      </c>
    </row>
    <row r="13" spans="1:14" s="1" customFormat="1" ht="24">
      <c r="A13" s="27">
        <v>210</v>
      </c>
      <c r="B13" s="27" t="s">
        <v>85</v>
      </c>
      <c r="C13" s="28" t="s">
        <v>86</v>
      </c>
      <c r="D13" s="27" t="s">
        <v>87</v>
      </c>
      <c r="E13" s="27" t="s">
        <v>88</v>
      </c>
      <c r="F13" s="27" t="s">
        <v>89</v>
      </c>
      <c r="G13" s="27" t="s">
        <v>90</v>
      </c>
      <c r="H13" s="27" t="s">
        <v>91</v>
      </c>
      <c r="I13" s="45"/>
      <c r="J13" s="44">
        <v>172.65</v>
      </c>
      <c r="K13" s="26">
        <v>386.44</v>
      </c>
      <c r="L13" s="44">
        <f t="shared" si="0"/>
        <v>0</v>
      </c>
      <c r="M13" s="46">
        <f t="shared" si="1"/>
        <v>0</v>
      </c>
      <c r="N13" s="45">
        <v>1</v>
      </c>
    </row>
    <row r="14" spans="1:14" s="1" customFormat="1" ht="36">
      <c r="A14" s="27">
        <v>243</v>
      </c>
      <c r="B14" s="27" t="s">
        <v>92</v>
      </c>
      <c r="C14" s="28" t="s">
        <v>105</v>
      </c>
      <c r="D14" s="27" t="s">
        <v>93</v>
      </c>
      <c r="E14" s="27" t="s">
        <v>94</v>
      </c>
      <c r="F14" s="27" t="s">
        <v>11</v>
      </c>
      <c r="G14" s="27" t="s">
        <v>95</v>
      </c>
      <c r="H14" s="27" t="s">
        <v>96</v>
      </c>
      <c r="I14" s="45"/>
      <c r="J14" s="44">
        <v>443.08000000000004</v>
      </c>
      <c r="K14" s="26">
        <v>398</v>
      </c>
      <c r="L14" s="44">
        <f t="shared" si="0"/>
        <v>0</v>
      </c>
      <c r="M14" s="46">
        <f t="shared" si="1"/>
        <v>0</v>
      </c>
      <c r="N14" s="45">
        <v>1</v>
      </c>
    </row>
    <row r="15" spans="1:14" s="1" customFormat="1" ht="36">
      <c r="A15" s="27">
        <v>244</v>
      </c>
      <c r="B15" s="27" t="s">
        <v>97</v>
      </c>
      <c r="C15" s="28" t="s">
        <v>106</v>
      </c>
      <c r="D15" s="27" t="s">
        <v>93</v>
      </c>
      <c r="E15" s="27" t="s">
        <v>94</v>
      </c>
      <c r="F15" s="27" t="s">
        <v>11</v>
      </c>
      <c r="G15" s="27" t="s">
        <v>98</v>
      </c>
      <c r="H15" s="27" t="s">
        <v>96</v>
      </c>
      <c r="I15" s="45"/>
      <c r="J15" s="44">
        <v>886.1600000000001</v>
      </c>
      <c r="K15" s="26">
        <v>796</v>
      </c>
      <c r="L15" s="44">
        <f t="shared" si="0"/>
        <v>0</v>
      </c>
      <c r="M15" s="46">
        <f t="shared" si="1"/>
        <v>0</v>
      </c>
      <c r="N15" s="45">
        <v>1</v>
      </c>
    </row>
    <row r="16" spans="1:14" s="1" customFormat="1" ht="48">
      <c r="A16" s="27">
        <v>318</v>
      </c>
      <c r="B16" s="27" t="s">
        <v>99</v>
      </c>
      <c r="C16" s="28" t="s">
        <v>100</v>
      </c>
      <c r="D16" s="27" t="s">
        <v>107</v>
      </c>
      <c r="E16" s="27" t="s">
        <v>108</v>
      </c>
      <c r="F16" s="27" t="s">
        <v>101</v>
      </c>
      <c r="G16" s="27" t="s">
        <v>102</v>
      </c>
      <c r="H16" s="27" t="s">
        <v>58</v>
      </c>
      <c r="I16" s="45"/>
      <c r="J16" s="44">
        <v>243.38000000000002</v>
      </c>
      <c r="K16" s="26">
        <v>243.38</v>
      </c>
      <c r="L16" s="44">
        <f t="shared" si="0"/>
        <v>0</v>
      </c>
      <c r="M16" s="46">
        <f t="shared" si="1"/>
        <v>0</v>
      </c>
      <c r="N16" s="45">
        <v>1</v>
      </c>
    </row>
    <row r="17" spans="1:14" s="1" customFormat="1" ht="71.25" customHeight="1">
      <c r="A17" s="27">
        <v>319</v>
      </c>
      <c r="B17" s="27" t="s">
        <v>109</v>
      </c>
      <c r="C17" s="28" t="s">
        <v>110</v>
      </c>
      <c r="D17" s="27" t="s">
        <v>107</v>
      </c>
      <c r="E17" s="27" t="s">
        <v>108</v>
      </c>
      <c r="F17" s="27" t="s">
        <v>101</v>
      </c>
      <c r="G17" s="27" t="s">
        <v>45</v>
      </c>
      <c r="H17" s="27" t="s">
        <v>111</v>
      </c>
      <c r="I17" s="45"/>
      <c r="J17" s="44">
        <v>674.8</v>
      </c>
      <c r="K17" s="26">
        <v>674.8</v>
      </c>
      <c r="L17" s="44">
        <f t="shared" si="0"/>
        <v>0</v>
      </c>
      <c r="M17" s="46">
        <f t="shared" si="1"/>
        <v>0</v>
      </c>
      <c r="N17" s="45">
        <v>1</v>
      </c>
    </row>
    <row r="18" spans="1:14" s="1" customFormat="1" ht="71.25" customHeight="1">
      <c r="A18" s="27">
        <v>320</v>
      </c>
      <c r="B18" s="27" t="s">
        <v>112</v>
      </c>
      <c r="C18" s="28" t="s">
        <v>113</v>
      </c>
      <c r="D18" s="27" t="s">
        <v>107</v>
      </c>
      <c r="E18" s="27" t="s">
        <v>108</v>
      </c>
      <c r="F18" s="27" t="s">
        <v>101</v>
      </c>
      <c r="G18" s="27" t="s">
        <v>114</v>
      </c>
      <c r="H18" s="27" t="s">
        <v>111</v>
      </c>
      <c r="I18" s="45"/>
      <c r="J18" s="44">
        <v>1193.8</v>
      </c>
      <c r="K18" s="26">
        <v>1193.8</v>
      </c>
      <c r="L18" s="44">
        <f t="shared" si="0"/>
        <v>0</v>
      </c>
      <c r="M18" s="46">
        <f t="shared" si="1"/>
        <v>0</v>
      </c>
      <c r="N18" s="45">
        <v>1</v>
      </c>
    </row>
    <row r="19" spans="1:14" s="1" customFormat="1" ht="36">
      <c r="A19" s="27">
        <v>323</v>
      </c>
      <c r="B19" s="27" t="s">
        <v>115</v>
      </c>
      <c r="C19" s="28" t="s">
        <v>129</v>
      </c>
      <c r="D19" s="27" t="s">
        <v>116</v>
      </c>
      <c r="E19" s="27" t="s">
        <v>117</v>
      </c>
      <c r="F19" s="27" t="s">
        <v>82</v>
      </c>
      <c r="G19" s="27" t="s">
        <v>118</v>
      </c>
      <c r="H19" s="27" t="s">
        <v>58</v>
      </c>
      <c r="I19" s="45"/>
      <c r="J19" s="44">
        <v>405.62</v>
      </c>
      <c r="K19" s="26">
        <v>405.62</v>
      </c>
      <c r="L19" s="44">
        <f t="shared" si="0"/>
        <v>0</v>
      </c>
      <c r="M19" s="46">
        <f t="shared" si="1"/>
        <v>0</v>
      </c>
      <c r="N19" s="45">
        <v>1</v>
      </c>
    </row>
    <row r="20" spans="1:14" s="1" customFormat="1" ht="60">
      <c r="A20" s="27">
        <v>340</v>
      </c>
      <c r="B20" s="27" t="s">
        <v>119</v>
      </c>
      <c r="C20" s="28" t="s">
        <v>120</v>
      </c>
      <c r="D20" s="27" t="s">
        <v>121</v>
      </c>
      <c r="E20" s="27" t="s">
        <v>122</v>
      </c>
      <c r="F20" s="27" t="s">
        <v>82</v>
      </c>
      <c r="G20" s="27" t="s">
        <v>123</v>
      </c>
      <c r="H20" s="27" t="s">
        <v>58</v>
      </c>
      <c r="I20" s="45"/>
      <c r="J20" s="44">
        <v>244.34</v>
      </c>
      <c r="K20" s="26">
        <v>244</v>
      </c>
      <c r="L20" s="44">
        <f t="shared" si="0"/>
        <v>0</v>
      </c>
      <c r="M20" s="46">
        <f t="shared" si="1"/>
        <v>0</v>
      </c>
      <c r="N20" s="45"/>
    </row>
    <row r="21" spans="1:14" s="1" customFormat="1" ht="72">
      <c r="A21" s="27">
        <v>359</v>
      </c>
      <c r="B21" s="27" t="s">
        <v>124</v>
      </c>
      <c r="C21" s="28" t="s">
        <v>130</v>
      </c>
      <c r="D21" s="27" t="s">
        <v>125</v>
      </c>
      <c r="E21" s="27" t="s">
        <v>126</v>
      </c>
      <c r="F21" s="27" t="s">
        <v>127</v>
      </c>
      <c r="G21" s="27" t="s">
        <v>128</v>
      </c>
      <c r="H21" s="27" t="s">
        <v>91</v>
      </c>
      <c r="I21" s="45"/>
      <c r="J21" s="44">
        <v>46593.85</v>
      </c>
      <c r="K21" s="26">
        <v>46593.85</v>
      </c>
      <c r="L21" s="44">
        <f t="shared" si="0"/>
        <v>0</v>
      </c>
      <c r="M21" s="46">
        <f t="shared" si="1"/>
        <v>0</v>
      </c>
      <c r="N21" s="45">
        <v>1</v>
      </c>
    </row>
    <row r="22" spans="1:14" s="1" customFormat="1" ht="15.75" customHeight="1">
      <c r="A22" s="31" t="s">
        <v>40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9"/>
      <c r="M22" s="29">
        <f>SUM(M6:M21)</f>
        <v>0</v>
      </c>
      <c r="N22" s="2">
        <v>0.1</v>
      </c>
    </row>
    <row r="23" spans="1:14" ht="15.75" customHeight="1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0"/>
      <c r="M23" s="30">
        <f>M22*N22</f>
        <v>0</v>
      </c>
      <c r="N23" s="3"/>
    </row>
    <row r="24" spans="1:14" ht="15.75" customHeight="1">
      <c r="A24" s="32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0"/>
      <c r="M24" s="30">
        <f>M22+M23</f>
        <v>0</v>
      </c>
      <c r="N24" s="3"/>
    </row>
  </sheetData>
  <sheetProtection/>
  <mergeCells count="4">
    <mergeCell ref="A22:K22"/>
    <mergeCell ref="A24:K24"/>
    <mergeCell ref="A23:K23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13</v>
      </c>
      <c r="C2" s="4"/>
      <c r="D2" s="4"/>
      <c r="E2" s="5" t="s">
        <v>46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14</v>
      </c>
      <c r="C5" s="8" t="s">
        <v>42</v>
      </c>
      <c r="D5" s="6"/>
      <c r="E5" s="9" t="s">
        <v>15</v>
      </c>
      <c r="F5" s="10" t="s">
        <v>16</v>
      </c>
      <c r="G5" s="11" t="s">
        <v>17</v>
      </c>
    </row>
    <row r="6" spans="2:7" ht="15.75" thickBot="1">
      <c r="B6" s="37"/>
      <c r="C6" s="38"/>
      <c r="D6" s="6"/>
      <c r="E6" s="13">
        <f>SUM(' Ino-pharm d.o.o'!L6:L21)</f>
        <v>0</v>
      </c>
      <c r="F6" s="13">
        <f>SUM(' Ino-pharm d.o.o'!M6:M21)</f>
        <v>0</v>
      </c>
      <c r="G6" s="14">
        <f>F6*1.1</f>
        <v>0</v>
      </c>
    </row>
    <row r="7" spans="2:7" ht="24.75" thickBot="1">
      <c r="B7" s="7" t="s">
        <v>18</v>
      </c>
      <c r="C7" s="15" t="s">
        <v>19</v>
      </c>
      <c r="D7" s="6"/>
      <c r="E7" s="34" t="s">
        <v>20</v>
      </c>
      <c r="F7" s="35"/>
      <c r="G7" s="36"/>
    </row>
    <row r="8" spans="2:7" ht="15.75" thickBot="1">
      <c r="B8" s="37"/>
      <c r="C8" s="38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21</v>
      </c>
      <c r="C9" s="15" t="s">
        <v>22</v>
      </c>
      <c r="D9" s="6"/>
      <c r="E9" s="12"/>
      <c r="F9" s="12"/>
      <c r="G9" s="18"/>
    </row>
    <row r="10" spans="2:7" ht="15">
      <c r="B10" s="37"/>
      <c r="C10" s="38"/>
      <c r="D10" s="6"/>
      <c r="E10" s="12"/>
      <c r="F10" s="12"/>
      <c r="G10" s="18"/>
    </row>
    <row r="11" spans="2:7" ht="15">
      <c r="B11" s="7" t="s">
        <v>23</v>
      </c>
      <c r="C11" s="15" t="s">
        <v>24</v>
      </c>
      <c r="D11" s="6"/>
      <c r="E11" s="12"/>
      <c r="F11" s="12"/>
      <c r="G11" s="18"/>
    </row>
    <row r="12" spans="2:7" ht="15">
      <c r="B12" s="37"/>
      <c r="C12" s="38"/>
      <c r="D12" s="6"/>
      <c r="E12" s="6"/>
      <c r="F12" s="6"/>
      <c r="G12" s="18"/>
    </row>
    <row r="13" spans="2:7" ht="15.75">
      <c r="B13" s="7" t="s">
        <v>25</v>
      </c>
      <c r="C13" s="15" t="s">
        <v>26</v>
      </c>
      <c r="D13" s="6"/>
      <c r="E13" s="19" t="s">
        <v>27</v>
      </c>
      <c r="F13" s="20">
        <f>SUBTOTAL(101,' Ino-pharm d.o.o'!N6:N21)</f>
        <v>1.2</v>
      </c>
      <c r="G13" s="18"/>
    </row>
    <row r="14" spans="2:7" ht="15">
      <c r="B14" s="37"/>
      <c r="C14" s="38"/>
      <c r="D14" s="6"/>
      <c r="E14" s="12"/>
      <c r="F14" s="12"/>
      <c r="G14" s="18"/>
    </row>
    <row r="15" spans="2:7" ht="25.5">
      <c r="B15" s="7" t="s">
        <v>28</v>
      </c>
      <c r="C15" s="8" t="s">
        <v>29</v>
      </c>
      <c r="D15" s="6"/>
      <c r="E15" s="19" t="s">
        <v>30</v>
      </c>
      <c r="F15" s="15" t="s">
        <v>31</v>
      </c>
      <c r="G15" s="6"/>
    </row>
    <row r="16" spans="2:7" ht="15">
      <c r="B16" s="37"/>
      <c r="C16" s="38"/>
      <c r="D16" s="6"/>
      <c r="E16" s="6"/>
      <c r="F16" s="6"/>
      <c r="G16" s="6"/>
    </row>
    <row r="17" spans="2:7" ht="25.5">
      <c r="B17" s="7" t="s">
        <v>32</v>
      </c>
      <c r="C17" s="8" t="s">
        <v>131</v>
      </c>
      <c r="D17" s="6"/>
      <c r="E17" s="6"/>
      <c r="F17" s="6"/>
      <c r="G17" s="6"/>
    </row>
    <row r="18" spans="2:7" ht="15">
      <c r="B18" s="37"/>
      <c r="C18" s="38"/>
      <c r="D18" s="6"/>
      <c r="E18" s="6"/>
      <c r="F18" s="6"/>
      <c r="G18" s="6"/>
    </row>
    <row r="19" spans="2:3" ht="15">
      <c r="B19" s="7" t="s">
        <v>33</v>
      </c>
      <c r="C19" s="8" t="s">
        <v>34</v>
      </c>
    </row>
    <row r="20" spans="2:3" ht="15">
      <c r="B20" s="37"/>
      <c r="C20" s="38"/>
    </row>
    <row r="21" spans="2:3" ht="15">
      <c r="B21" s="7" t="s">
        <v>35</v>
      </c>
      <c r="C21" s="39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2016-09-02T08:00:36Z</dcterms:modified>
  <cp:category/>
  <cp:version/>
  <cp:contentType/>
  <cp:contentStatus/>
</cp:coreProperties>
</file>