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Farmalogist d.o.o." sheetId="1" r:id="rId1"/>
    <sheet name="Obrazac KV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<sst xmlns="http://schemas.openxmlformats.org/spreadsheetml/2006/main" count="185" uniqueCount="141">
  <si>
    <t>ПАРТИЈА</t>
  </si>
  <si>
    <t>ПРЕДМЕТ НАБАВКЕ</t>
  </si>
  <si>
    <t>JKL</t>
  </si>
  <si>
    <t>ЗАШТИЋЕНИ НАЗИВ ПОНУЂЕНОГ ДОБРА</t>
  </si>
  <si>
    <t>ПРОИЗВОЂАЧ</t>
  </si>
  <si>
    <t>ФАРМАЦЕУ-ТСКИ ОБЛИК</t>
  </si>
  <si>
    <t>ЈАЧИНА ЛЕКА</t>
  </si>
  <si>
    <t>ЈЕДИНИЦА МЕРЕ</t>
  </si>
  <si>
    <t>УКУПНА ЦЕНА БЕЗ ПДВ-А</t>
  </si>
  <si>
    <t>ИЗНОС ПДВ-А</t>
  </si>
  <si>
    <t>УКУПНА ЦЕНА СА ПДВ-ОМ</t>
  </si>
  <si>
    <t>mesalazin</t>
  </si>
  <si>
    <t>SALOFALK</t>
  </si>
  <si>
    <t>Dr Falk Pharma GmbH</t>
  </si>
  <si>
    <t>rektalna suspenzija</t>
  </si>
  <si>
    <t>bočica</t>
  </si>
  <si>
    <t>vitamini B-kompleksa (tiamin, riboflavin, piridoksin, nikotinamid, kalcijum-pantotenat, cijanokobalamin)</t>
  </si>
  <si>
    <t>BEVIPLEX</t>
  </si>
  <si>
    <t>Galenika a.d.</t>
  </si>
  <si>
    <t>liofilizat za rastvor za injekciju</t>
  </si>
  <si>
    <t>(40 mg + 4 mg +8 mg + 100 mg + 10 mg +0,004 mg)</t>
  </si>
  <si>
    <t>ampula</t>
  </si>
  <si>
    <t>askorbinska kiselina</t>
  </si>
  <si>
    <t>VITAMIN C</t>
  </si>
  <si>
    <t>injekcija</t>
  </si>
  <si>
    <t>500 mg/5 ml</t>
  </si>
  <si>
    <t>piridoksin (vitamin B6)</t>
  </si>
  <si>
    <t>BEDOXIN</t>
  </si>
  <si>
    <t>50 mg/2 ml</t>
  </si>
  <si>
    <t>dabigatraneteksilat, 75 mg</t>
  </si>
  <si>
    <t>PRADAXA</t>
  </si>
  <si>
    <t>Boehringer Ingelheim Pharma GmbH &amp; Co. KG</t>
  </si>
  <si>
    <t>kapsula, tvrda</t>
  </si>
  <si>
    <t>75 mg</t>
  </si>
  <si>
    <t>kapsula</t>
  </si>
  <si>
    <t>dabigatraneteksilat, 110 mg</t>
  </si>
  <si>
    <t>110 mg</t>
  </si>
  <si>
    <t>rivaroksaban</t>
  </si>
  <si>
    <t>XARELTO</t>
  </si>
  <si>
    <t>Bayer Healthcare Manufacturing S.R.L.; Bayer Pharma AG</t>
  </si>
  <si>
    <t>film tableta</t>
  </si>
  <si>
    <t>10 mg</t>
  </si>
  <si>
    <t>tableta</t>
  </si>
  <si>
    <t>etamsilat</t>
  </si>
  <si>
    <t>DICYNONE</t>
  </si>
  <si>
    <t>Lek farmacevtska družba d.d.</t>
  </si>
  <si>
    <t>rastvor za injekciju</t>
  </si>
  <si>
    <t>2 ml (250 mg/ 2 ml)</t>
  </si>
  <si>
    <t>hidroksokobalamin</t>
  </si>
  <si>
    <t>OHB 12</t>
  </si>
  <si>
    <t>2500 mcg/2 ml</t>
  </si>
  <si>
    <t>amjodaron</t>
  </si>
  <si>
    <t>CORDARONE</t>
  </si>
  <si>
    <t>Sanofi Winthrop Industrie</t>
  </si>
  <si>
    <t>koncentrat za rastvor za infuziju / rastvor za injekciju</t>
  </si>
  <si>
    <t>3 ml (150 mg/3 ml)</t>
  </si>
  <si>
    <t>deksametazon</t>
  </si>
  <si>
    <t>DEXASON</t>
  </si>
  <si>
    <t>1 ml (4 mg/ml)</t>
  </si>
  <si>
    <t>anti-T limfocitni imunoglobulin za humanu upotrebu, zečiji</t>
  </si>
  <si>
    <t>THYMOGLOBULINE</t>
  </si>
  <si>
    <t>Genzyme Polyclonals S.A.S.</t>
  </si>
  <si>
    <t>prašak za rastvor za infuziju</t>
  </si>
  <si>
    <t>25 mg</t>
  </si>
  <si>
    <t>bočica staklena</t>
  </si>
  <si>
    <t>aceklofenak</t>
  </si>
  <si>
    <t>AFLAMIL</t>
  </si>
  <si>
    <t>Gedeon Richter PLC</t>
  </si>
  <si>
    <t>100 mg</t>
  </si>
  <si>
    <t>ibuprofen, 400 mg</t>
  </si>
  <si>
    <t>1162531, 1162512</t>
  </si>
  <si>
    <t>IBUPROFEN, RAPIDOL</t>
  </si>
  <si>
    <t>Union-Medic d.o.o. Novi Sad, PharmaSwiss d.o.o.</t>
  </si>
  <si>
    <t>400 mg</t>
  </si>
  <si>
    <t>ibuprofen, 600 mg</t>
  </si>
  <si>
    <t>RAPIDOL</t>
  </si>
  <si>
    <t>PharmaSwiss d.o.o.</t>
  </si>
  <si>
    <t>600 mg</t>
  </si>
  <si>
    <t>ketoprofen, rastvor za injekciju, 100 mg/2 ml</t>
  </si>
  <si>
    <t>KETONAL</t>
  </si>
  <si>
    <t>100 mg/2 ml</t>
  </si>
  <si>
    <t>KETONAL FORTE</t>
  </si>
  <si>
    <t>lidokain, adrenalin (epinefrin)</t>
  </si>
  <si>
    <t>LIDOKAIN 2%-ADRENALIN</t>
  </si>
  <si>
    <t>morfin</t>
  </si>
  <si>
    <t>MORFIN HIDROHLORID ALKALOID</t>
  </si>
  <si>
    <t>Alkaloid a.d.</t>
  </si>
  <si>
    <t>20 mg/ml</t>
  </si>
  <si>
    <t>petidin hidrohlorid</t>
  </si>
  <si>
    <t>DOLANTIN</t>
  </si>
  <si>
    <t>Sanofi-Aventis Deutschland GmbH</t>
  </si>
  <si>
    <t>2 ml/100 mg</t>
  </si>
  <si>
    <t>metadon, 1000ml (10mg/ml)</t>
  </si>
  <si>
    <t>METADON ALKALOID</t>
  </si>
  <si>
    <t>oralni rastvor</t>
  </si>
  <si>
    <t>1000ml (10mg/ml)</t>
  </si>
  <si>
    <t>boca</t>
  </si>
  <si>
    <t>hloropiramin</t>
  </si>
  <si>
    <t>SYNOPEN</t>
  </si>
  <si>
    <t>Pliva Hrvatska d.o.o.</t>
  </si>
  <si>
    <t>20 mg/2 ml</t>
  </si>
  <si>
    <t>protamin</t>
  </si>
  <si>
    <t>PROTAMIN SULFAT</t>
  </si>
  <si>
    <t>50 mg/5 ml</t>
  </si>
  <si>
    <t>УКУПНА ВРЕДНОСТ ПОНУДЕ БЕЗ ПДВ-А</t>
  </si>
  <si>
    <t>УКУПНА ВРЕДНОСТ ПОНУДЕ СА ПДВ-ОМ</t>
  </si>
  <si>
    <t>ПРИЛОГ 1 УГОВОРА - СПЕЦИФИКАЦИЈА ЛЕКОВА СА ЦЕНАМА</t>
  </si>
  <si>
    <t>Назив добављача: Farmalogist d.o.o.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</si>
  <si>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</si>
  <si>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</si>
  <si>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</si>
  <si>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</si>
  <si>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</si>
  <si>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</si>
  <si>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</si>
  <si>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</si>
  <si>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</si>
  <si>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</si>
  <si>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</si>
  <si>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</si>
  <si>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</si>
  <si>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</si>
  <si>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</si>
  <si>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</si>
  <si>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</si>
  <si>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</si>
  <si>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</si>
  <si>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</si>
  <si>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</si>
  <si>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</si>
  <si>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</si>
  <si>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</si>
  <si>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</si>
  <si>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Farmalogist  d.o.o.</t>
  </si>
  <si>
    <t>60 ml
(4 g/60 ml)</t>
  </si>
  <si>
    <t>ЈЕДИНИЧНА ЦЕНА</t>
  </si>
  <si>
    <t>ПРОЦЕЊЕНА ЈЕДИНИЧНА ЦЕНА</t>
  </si>
  <si>
    <t>КОЛИЧИНА</t>
  </si>
  <si>
    <t>ketoprofen, film tableta,
100 mg</t>
  </si>
  <si>
    <t>2 ml
(40 mg+0,025 mg)</t>
  </si>
  <si>
    <t>ПРОЦЕЊЕНА УКУПНА ЦЕНА БЕЗ ПДВ-А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</si>
</sst>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57" applyAlignment="1">
      <alignment vertical="center"/>
      <protection/>
    </xf>
    <xf numFmtId="0" fontId="48" fillId="0" borderId="0" xfId="57" applyFont="1" applyAlignment="1">
      <alignment vertical="center"/>
      <protection/>
    </xf>
    <xf numFmtId="0" fontId="43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9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50" fillId="0" borderId="0" xfId="57" applyFont="1" applyAlignment="1">
      <alignment wrapText="1"/>
      <protection/>
    </xf>
    <xf numFmtId="0" fontId="51" fillId="0" borderId="0" xfId="57" applyFont="1" applyAlignment="1">
      <alignment wrapText="1"/>
      <protection/>
    </xf>
    <xf numFmtId="4" fontId="48" fillId="0" borderId="11" xfId="57" applyNumberFormat="1" applyFont="1" applyBorder="1" applyAlignment="1">
      <alignment vertical="center" wrapText="1"/>
      <protection/>
    </xf>
    <xf numFmtId="4" fontId="48" fillId="0" borderId="13" xfId="57" applyNumberFormat="1" applyFont="1" applyBorder="1" applyAlignment="1">
      <alignment vertical="center" wrapText="1"/>
      <protection/>
    </xf>
    <xf numFmtId="0" fontId="51" fillId="0" borderId="10" xfId="57" applyFont="1" applyBorder="1" applyAlignment="1">
      <alignment horizontal="center" vertical="center" wrapText="1"/>
      <protection/>
    </xf>
    <xf numFmtId="3" fontId="48" fillId="0" borderId="14" xfId="57" applyNumberFormat="1" applyFont="1" applyBorder="1" applyAlignment="1">
      <alignment vertical="center" wrapText="1"/>
      <protection/>
    </xf>
    <xf numFmtId="3" fontId="48" fillId="0" borderId="15" xfId="57" applyNumberFormat="1" applyFont="1" applyBorder="1" applyAlignment="1">
      <alignment vertical="center" wrapText="1"/>
      <protection/>
    </xf>
    <xf numFmtId="0" fontId="43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2" fillId="0" borderId="10" xfId="57" applyNumberFormat="1" applyFont="1" applyBorder="1" applyAlignment="1">
      <alignment horizontal="center" vertical="center" wrapText="1"/>
      <protection/>
    </xf>
    <xf numFmtId="0" fontId="49" fillId="0" borderId="10" xfId="57" applyNumberFormat="1" applyFont="1" applyFill="1" applyBorder="1" applyAlignment="1">
      <alignment horizontal="center" vertical="center" wrapText="1"/>
      <protection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3" fontId="53" fillId="34" borderId="17" xfId="0" applyNumberFormat="1" applyFont="1" applyFill="1" applyBorder="1" applyAlignment="1">
      <alignment horizontal="center" vertical="center"/>
    </xf>
    <xf numFmtId="4" fontId="53" fillId="34" borderId="17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3" fontId="53" fillId="34" borderId="15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4" fontId="53" fillId="35" borderId="15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right" vertical="center" wrapText="1"/>
    </xf>
    <xf numFmtId="0" fontId="53" fillId="34" borderId="19" xfId="0" applyFont="1" applyFill="1" applyBorder="1" applyAlignment="1">
      <alignment horizontal="right" vertical="center" wrapText="1"/>
    </xf>
    <xf numFmtId="0" fontId="53" fillId="34" borderId="18" xfId="0" applyFont="1" applyFill="1" applyBorder="1" applyAlignment="1">
      <alignment horizontal="right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4" fontId="48" fillId="36" borderId="14" xfId="57" applyNumberFormat="1" applyFont="1" applyFill="1" applyBorder="1" applyAlignment="1">
      <alignment horizontal="center" vertical="center" wrapText="1"/>
      <protection/>
    </xf>
    <xf numFmtId="4" fontId="48" fillId="36" borderId="19" xfId="57" applyNumberFormat="1" applyFont="1" applyFill="1" applyBorder="1" applyAlignment="1">
      <alignment horizontal="center" vertical="center" wrapText="1"/>
      <protection/>
    </xf>
    <xf numFmtId="4" fontId="48" fillId="36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0">
      <selection activeCell="J16" sqref="J16"/>
    </sheetView>
  </sheetViews>
  <sheetFormatPr defaultColWidth="9.140625" defaultRowHeight="15"/>
  <cols>
    <col min="2" max="2" width="20.421875" style="0" customWidth="1"/>
    <col min="5" max="5" width="21.00390625" style="0" customWidth="1"/>
    <col min="7" max="7" width="11.421875" style="0" customWidth="1"/>
    <col min="9" max="9" width="12.421875" style="0" customWidth="1"/>
    <col min="10" max="10" width="10.28125" style="0" customWidth="1"/>
    <col min="11" max="11" width="12.8515625" style="0" hidden="1" customWidth="1"/>
    <col min="12" max="12" width="12.8515625" style="0" customWidth="1"/>
    <col min="13" max="13" width="13.57421875" style="0" hidden="1" customWidth="1"/>
    <col min="14" max="14" width="12.28125" style="0" customWidth="1"/>
    <col min="15" max="15" width="13.8515625" style="0" customWidth="1"/>
    <col min="17" max="17" width="13.8515625" style="0" bestFit="1" customWidth="1"/>
  </cols>
  <sheetData>
    <row r="1" spans="1:25" ht="1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5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2"/>
    </row>
    <row r="3" spans="1:25" s="6" customFormat="1" ht="15">
      <c r="A3" s="45" t="s">
        <v>107</v>
      </c>
      <c r="B3" s="45"/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2"/>
      <c r="Y3" s="2"/>
    </row>
    <row r="4" ht="15.75" thickBot="1"/>
    <row r="5" spans="1:15" ht="45.75" thickBot="1">
      <c r="A5" s="31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4" t="s">
        <v>137</v>
      </c>
      <c r="J5" s="34" t="s">
        <v>135</v>
      </c>
      <c r="K5" s="37" t="s">
        <v>136</v>
      </c>
      <c r="L5" s="34" t="s">
        <v>8</v>
      </c>
      <c r="M5" s="36" t="s">
        <v>140</v>
      </c>
      <c r="N5" s="34" t="s">
        <v>9</v>
      </c>
      <c r="O5" s="34" t="s">
        <v>10</v>
      </c>
    </row>
    <row r="6" spans="1:15" ht="33.75" customHeight="1" thickBot="1">
      <c r="A6" s="30">
        <v>5</v>
      </c>
      <c r="B6" s="31" t="s">
        <v>11</v>
      </c>
      <c r="C6" s="31">
        <v>5129473</v>
      </c>
      <c r="D6" s="31" t="s">
        <v>12</v>
      </c>
      <c r="E6" s="31" t="s">
        <v>13</v>
      </c>
      <c r="F6" s="31" t="s">
        <v>14</v>
      </c>
      <c r="G6" s="31" t="s">
        <v>134</v>
      </c>
      <c r="H6" s="31" t="s">
        <v>15</v>
      </c>
      <c r="I6" s="30"/>
      <c r="J6" s="31">
        <v>462.66</v>
      </c>
      <c r="K6" s="39">
        <v>478.3</v>
      </c>
      <c r="L6" s="32">
        <f>I6*J6</f>
        <v>0</v>
      </c>
      <c r="M6" s="38">
        <f>I6*K6</f>
        <v>0</v>
      </c>
      <c r="N6" s="32">
        <f>L6*10%</f>
        <v>0</v>
      </c>
      <c r="O6" s="32">
        <f>L6+N6</f>
        <v>0</v>
      </c>
    </row>
    <row r="7" spans="1:15" ht="84" customHeight="1" thickBot="1">
      <c r="A7" s="30">
        <v>7</v>
      </c>
      <c r="B7" s="31" t="s">
        <v>16</v>
      </c>
      <c r="C7" s="31">
        <v>52184</v>
      </c>
      <c r="D7" s="31" t="s">
        <v>17</v>
      </c>
      <c r="E7" s="31" t="s">
        <v>18</v>
      </c>
      <c r="F7" s="31" t="s">
        <v>19</v>
      </c>
      <c r="G7" s="31" t="s">
        <v>20</v>
      </c>
      <c r="H7" s="31" t="s">
        <v>21</v>
      </c>
      <c r="I7" s="33"/>
      <c r="J7" s="31">
        <v>112.98</v>
      </c>
      <c r="K7" s="39">
        <v>122.7</v>
      </c>
      <c r="L7" s="32">
        <f aca="true" t="shared" si="0" ref="L7:L28">I7*J7</f>
        <v>0</v>
      </c>
      <c r="M7" s="38">
        <f aca="true" t="shared" si="1" ref="M7:M28">I7*K7</f>
        <v>0</v>
      </c>
      <c r="N7" s="32">
        <f aca="true" t="shared" si="2" ref="N7:N28">L7*10%</f>
        <v>0</v>
      </c>
      <c r="O7" s="32">
        <f aca="true" t="shared" si="3" ref="O7:O28">L7+N7</f>
        <v>0</v>
      </c>
    </row>
    <row r="8" spans="1:15" ht="15.75" thickBot="1">
      <c r="A8" s="26">
        <v>8</v>
      </c>
      <c r="B8" s="27" t="s">
        <v>22</v>
      </c>
      <c r="C8" s="27">
        <v>51845</v>
      </c>
      <c r="D8" s="27" t="s">
        <v>23</v>
      </c>
      <c r="E8" s="27" t="s">
        <v>18</v>
      </c>
      <c r="F8" s="27" t="s">
        <v>24</v>
      </c>
      <c r="G8" s="27" t="s">
        <v>25</v>
      </c>
      <c r="H8" s="27" t="s">
        <v>21</v>
      </c>
      <c r="I8" s="28"/>
      <c r="J8" s="27">
        <v>35.32</v>
      </c>
      <c r="K8" s="39">
        <v>38.36</v>
      </c>
      <c r="L8" s="32">
        <f t="shared" si="0"/>
        <v>0</v>
      </c>
      <c r="M8" s="38">
        <f t="shared" si="1"/>
        <v>0</v>
      </c>
      <c r="N8" s="32">
        <f t="shared" si="2"/>
        <v>0</v>
      </c>
      <c r="O8" s="32">
        <f t="shared" si="3"/>
        <v>0</v>
      </c>
    </row>
    <row r="9" spans="1:15" ht="15.75" thickBot="1">
      <c r="A9" s="26">
        <v>9</v>
      </c>
      <c r="B9" s="27" t="s">
        <v>26</v>
      </c>
      <c r="C9" s="27">
        <v>51351</v>
      </c>
      <c r="D9" s="27" t="s">
        <v>27</v>
      </c>
      <c r="E9" s="27" t="s">
        <v>18</v>
      </c>
      <c r="F9" s="27" t="s">
        <v>24</v>
      </c>
      <c r="G9" s="27" t="s">
        <v>28</v>
      </c>
      <c r="H9" s="27" t="s">
        <v>21</v>
      </c>
      <c r="I9" s="28"/>
      <c r="J9" s="27">
        <v>18.59</v>
      </c>
      <c r="K9" s="39">
        <v>16.16</v>
      </c>
      <c r="L9" s="32">
        <f t="shared" si="0"/>
        <v>0</v>
      </c>
      <c r="M9" s="38">
        <f t="shared" si="1"/>
        <v>0</v>
      </c>
      <c r="N9" s="32">
        <f t="shared" si="2"/>
        <v>0</v>
      </c>
      <c r="O9" s="32">
        <f t="shared" si="3"/>
        <v>0</v>
      </c>
    </row>
    <row r="10" spans="1:15" ht="23.25" thickBot="1">
      <c r="A10" s="26">
        <v>11</v>
      </c>
      <c r="B10" s="27" t="s">
        <v>29</v>
      </c>
      <c r="C10" s="27">
        <v>1069615</v>
      </c>
      <c r="D10" s="27" t="s">
        <v>30</v>
      </c>
      <c r="E10" s="27" t="s">
        <v>31</v>
      </c>
      <c r="F10" s="27" t="s">
        <v>32</v>
      </c>
      <c r="G10" s="27" t="s">
        <v>33</v>
      </c>
      <c r="H10" s="27" t="s">
        <v>34</v>
      </c>
      <c r="I10" s="35"/>
      <c r="J10" s="27">
        <v>120.1</v>
      </c>
      <c r="K10" s="39">
        <v>122.72</v>
      </c>
      <c r="L10" s="32">
        <f t="shared" si="0"/>
        <v>0</v>
      </c>
      <c r="M10" s="38">
        <f t="shared" si="1"/>
        <v>0</v>
      </c>
      <c r="N10" s="32">
        <f t="shared" si="2"/>
        <v>0</v>
      </c>
      <c r="O10" s="32">
        <f t="shared" si="3"/>
        <v>0</v>
      </c>
    </row>
    <row r="11" spans="1:15" ht="23.25" thickBot="1">
      <c r="A11" s="26">
        <v>12</v>
      </c>
      <c r="B11" s="27" t="s">
        <v>35</v>
      </c>
      <c r="C11" s="27">
        <v>1069613</v>
      </c>
      <c r="D11" s="27" t="s">
        <v>30</v>
      </c>
      <c r="E11" s="27" t="s">
        <v>31</v>
      </c>
      <c r="F11" s="27" t="s">
        <v>32</v>
      </c>
      <c r="G11" s="27" t="s">
        <v>36</v>
      </c>
      <c r="H11" s="27" t="s">
        <v>34</v>
      </c>
      <c r="I11" s="35"/>
      <c r="J11" s="27">
        <v>123.99</v>
      </c>
      <c r="K11" s="39">
        <v>126.7</v>
      </c>
      <c r="L11" s="32">
        <f t="shared" si="0"/>
        <v>0</v>
      </c>
      <c r="M11" s="38">
        <f t="shared" si="1"/>
        <v>0</v>
      </c>
      <c r="N11" s="32">
        <f t="shared" si="2"/>
        <v>0</v>
      </c>
      <c r="O11" s="32">
        <f t="shared" si="3"/>
        <v>0</v>
      </c>
    </row>
    <row r="12" spans="1:15" ht="34.5" thickBot="1">
      <c r="A12" s="26">
        <v>13</v>
      </c>
      <c r="B12" s="27" t="s">
        <v>37</v>
      </c>
      <c r="C12" s="27">
        <v>1069600</v>
      </c>
      <c r="D12" s="27" t="s">
        <v>38</v>
      </c>
      <c r="E12" s="27" t="s">
        <v>39</v>
      </c>
      <c r="F12" s="27" t="s">
        <v>40</v>
      </c>
      <c r="G12" s="27" t="s">
        <v>41</v>
      </c>
      <c r="H12" s="27" t="s">
        <v>42</v>
      </c>
      <c r="I12" s="28"/>
      <c r="J12" s="27">
        <v>227.25</v>
      </c>
      <c r="K12" s="39">
        <v>247.31</v>
      </c>
      <c r="L12" s="32">
        <f t="shared" si="0"/>
        <v>0</v>
      </c>
      <c r="M12" s="38">
        <f t="shared" si="1"/>
        <v>0</v>
      </c>
      <c r="N12" s="32">
        <f t="shared" si="2"/>
        <v>0</v>
      </c>
      <c r="O12" s="32">
        <f t="shared" si="3"/>
        <v>0</v>
      </c>
    </row>
    <row r="13" spans="1:15" ht="23.25" thickBot="1">
      <c r="A13" s="26">
        <v>14</v>
      </c>
      <c r="B13" s="27" t="s">
        <v>43</v>
      </c>
      <c r="C13" s="27">
        <v>66070</v>
      </c>
      <c r="D13" s="27" t="s">
        <v>44</v>
      </c>
      <c r="E13" s="27" t="s">
        <v>45</v>
      </c>
      <c r="F13" s="27" t="s">
        <v>46</v>
      </c>
      <c r="G13" s="27" t="s">
        <v>47</v>
      </c>
      <c r="H13" s="27" t="s">
        <v>21</v>
      </c>
      <c r="I13" s="28"/>
      <c r="J13" s="27">
        <v>111.29</v>
      </c>
      <c r="K13" s="39">
        <v>119.42</v>
      </c>
      <c r="L13" s="32">
        <f t="shared" si="0"/>
        <v>0</v>
      </c>
      <c r="M13" s="38">
        <f t="shared" si="1"/>
        <v>0</v>
      </c>
      <c r="N13" s="32">
        <f t="shared" si="2"/>
        <v>0</v>
      </c>
      <c r="O13" s="32">
        <f t="shared" si="3"/>
        <v>0</v>
      </c>
    </row>
    <row r="14" spans="1:15" ht="23.25" thickBot="1">
      <c r="A14" s="26">
        <v>15</v>
      </c>
      <c r="B14" s="27" t="s">
        <v>48</v>
      </c>
      <c r="C14" s="27">
        <v>51560</v>
      </c>
      <c r="D14" s="27" t="s">
        <v>49</v>
      </c>
      <c r="E14" s="27" t="s">
        <v>18</v>
      </c>
      <c r="F14" s="27" t="s">
        <v>46</v>
      </c>
      <c r="G14" s="27" t="s">
        <v>50</v>
      </c>
      <c r="H14" s="27" t="s">
        <v>21</v>
      </c>
      <c r="I14" s="28"/>
      <c r="J14" s="27">
        <v>71.52</v>
      </c>
      <c r="K14" s="39">
        <v>77.68</v>
      </c>
      <c r="L14" s="32">
        <f t="shared" si="0"/>
        <v>0</v>
      </c>
      <c r="M14" s="38">
        <f t="shared" si="1"/>
        <v>0</v>
      </c>
      <c r="N14" s="32">
        <f t="shared" si="2"/>
        <v>0</v>
      </c>
      <c r="O14" s="32">
        <f t="shared" si="3"/>
        <v>0</v>
      </c>
    </row>
    <row r="15" spans="1:15" ht="57" thickBot="1">
      <c r="A15" s="26">
        <v>92</v>
      </c>
      <c r="B15" s="27" t="s">
        <v>51</v>
      </c>
      <c r="C15" s="27">
        <v>101355</v>
      </c>
      <c r="D15" s="27" t="s">
        <v>52</v>
      </c>
      <c r="E15" s="27" t="s">
        <v>53</v>
      </c>
      <c r="F15" s="27" t="s">
        <v>54</v>
      </c>
      <c r="G15" s="27" t="s">
        <v>55</v>
      </c>
      <c r="H15" s="27" t="s">
        <v>21</v>
      </c>
      <c r="I15" s="28"/>
      <c r="J15" s="27">
        <v>66.55</v>
      </c>
      <c r="K15" s="39">
        <v>70.93</v>
      </c>
      <c r="L15" s="32">
        <f t="shared" si="0"/>
        <v>0</v>
      </c>
      <c r="M15" s="38">
        <f t="shared" si="1"/>
        <v>0</v>
      </c>
      <c r="N15" s="32">
        <f t="shared" si="2"/>
        <v>0</v>
      </c>
      <c r="O15" s="32">
        <f t="shared" si="3"/>
        <v>0</v>
      </c>
    </row>
    <row r="16" spans="1:15" ht="23.25" thickBot="1">
      <c r="A16" s="26">
        <v>106</v>
      </c>
      <c r="B16" s="27" t="s">
        <v>56</v>
      </c>
      <c r="C16" s="27">
        <v>47140</v>
      </c>
      <c r="D16" s="27" t="s">
        <v>57</v>
      </c>
      <c r="E16" s="27" t="s">
        <v>18</v>
      </c>
      <c r="F16" s="27" t="s">
        <v>46</v>
      </c>
      <c r="G16" s="27" t="s">
        <v>58</v>
      </c>
      <c r="H16" s="27" t="s">
        <v>21</v>
      </c>
      <c r="I16" s="28"/>
      <c r="J16" s="27">
        <v>39.83</v>
      </c>
      <c r="K16" s="39">
        <v>29.62</v>
      </c>
      <c r="L16" s="32">
        <f t="shared" si="0"/>
        <v>0</v>
      </c>
      <c r="M16" s="38">
        <f t="shared" si="1"/>
        <v>0</v>
      </c>
      <c r="N16" s="32">
        <f t="shared" si="2"/>
        <v>0</v>
      </c>
      <c r="O16" s="32">
        <f t="shared" si="3"/>
        <v>0</v>
      </c>
    </row>
    <row r="17" spans="1:15" ht="34.5" thickBot="1">
      <c r="A17" s="26">
        <v>116</v>
      </c>
      <c r="B17" s="27" t="s">
        <v>59</v>
      </c>
      <c r="C17" s="27">
        <v>10225</v>
      </c>
      <c r="D17" s="27" t="s">
        <v>60</v>
      </c>
      <c r="E17" s="27" t="s">
        <v>61</v>
      </c>
      <c r="F17" s="27" t="s">
        <v>62</v>
      </c>
      <c r="G17" s="27" t="s">
        <v>63</v>
      </c>
      <c r="H17" s="27" t="s">
        <v>64</v>
      </c>
      <c r="I17" s="35"/>
      <c r="J17" s="29">
        <v>18064.9</v>
      </c>
      <c r="K17" s="39">
        <v>18064.9</v>
      </c>
      <c r="L17" s="32">
        <f t="shared" si="0"/>
        <v>0</v>
      </c>
      <c r="M17" s="38">
        <f t="shared" si="1"/>
        <v>0</v>
      </c>
      <c r="N17" s="32">
        <f t="shared" si="2"/>
        <v>0</v>
      </c>
      <c r="O17" s="32">
        <f t="shared" si="3"/>
        <v>0</v>
      </c>
    </row>
    <row r="18" spans="1:15" ht="15.75" thickBot="1">
      <c r="A18" s="26">
        <v>118</v>
      </c>
      <c r="B18" s="27" t="s">
        <v>65</v>
      </c>
      <c r="C18" s="27">
        <v>1162555</v>
      </c>
      <c r="D18" s="27" t="s">
        <v>66</v>
      </c>
      <c r="E18" s="27" t="s">
        <v>67</v>
      </c>
      <c r="F18" s="27" t="s">
        <v>40</v>
      </c>
      <c r="G18" s="27" t="s">
        <v>68</v>
      </c>
      <c r="H18" s="27" t="s">
        <v>42</v>
      </c>
      <c r="I18" s="28"/>
      <c r="J18" s="27">
        <v>17.98</v>
      </c>
      <c r="K18" s="39">
        <v>19.04</v>
      </c>
      <c r="L18" s="32">
        <f t="shared" si="0"/>
        <v>0</v>
      </c>
      <c r="M18" s="38">
        <f t="shared" si="1"/>
        <v>0</v>
      </c>
      <c r="N18" s="32">
        <f t="shared" si="2"/>
        <v>0</v>
      </c>
      <c r="O18" s="32">
        <f t="shared" si="3"/>
        <v>0</v>
      </c>
    </row>
    <row r="19" spans="1:15" ht="23.25" thickBot="1">
      <c r="A19" s="26">
        <v>121</v>
      </c>
      <c r="B19" s="27" t="s">
        <v>69</v>
      </c>
      <c r="C19" s="27" t="s">
        <v>70</v>
      </c>
      <c r="D19" s="27" t="s">
        <v>71</v>
      </c>
      <c r="E19" s="27" t="s">
        <v>72</v>
      </c>
      <c r="F19" s="27" t="s">
        <v>40</v>
      </c>
      <c r="G19" s="27" t="s">
        <v>73</v>
      </c>
      <c r="H19" s="27" t="s">
        <v>42</v>
      </c>
      <c r="I19" s="28"/>
      <c r="J19" s="27">
        <v>2.82</v>
      </c>
      <c r="K19" s="39">
        <v>3.27</v>
      </c>
      <c r="L19" s="32">
        <f t="shared" si="0"/>
        <v>0</v>
      </c>
      <c r="M19" s="38">
        <f t="shared" si="1"/>
        <v>0</v>
      </c>
      <c r="N19" s="32">
        <f t="shared" si="2"/>
        <v>0</v>
      </c>
      <c r="O19" s="32">
        <f t="shared" si="3"/>
        <v>0</v>
      </c>
    </row>
    <row r="20" spans="1:15" ht="15.75" thickBot="1">
      <c r="A20" s="26">
        <v>122</v>
      </c>
      <c r="B20" s="27" t="s">
        <v>74</v>
      </c>
      <c r="C20" s="27">
        <v>1162513</v>
      </c>
      <c r="D20" s="27" t="s">
        <v>75</v>
      </c>
      <c r="E20" s="27" t="s">
        <v>76</v>
      </c>
      <c r="F20" s="27" t="s">
        <v>40</v>
      </c>
      <c r="G20" s="27" t="s">
        <v>77</v>
      </c>
      <c r="H20" s="27" t="s">
        <v>42</v>
      </c>
      <c r="I20" s="28"/>
      <c r="J20" s="27">
        <v>4.65</v>
      </c>
      <c r="K20" s="39">
        <v>4.72</v>
      </c>
      <c r="L20" s="32">
        <f t="shared" si="0"/>
        <v>0</v>
      </c>
      <c r="M20" s="38">
        <f t="shared" si="1"/>
        <v>0</v>
      </c>
      <c r="N20" s="32">
        <f t="shared" si="2"/>
        <v>0</v>
      </c>
      <c r="O20" s="32">
        <f t="shared" si="3"/>
        <v>0</v>
      </c>
    </row>
    <row r="21" spans="1:15" ht="23.25" thickBot="1">
      <c r="A21" s="26">
        <v>124</v>
      </c>
      <c r="B21" s="27" t="s">
        <v>78</v>
      </c>
      <c r="C21" s="27">
        <v>162088</v>
      </c>
      <c r="D21" s="27" t="s">
        <v>79</v>
      </c>
      <c r="E21" s="27" t="s">
        <v>45</v>
      </c>
      <c r="F21" s="27" t="s">
        <v>46</v>
      </c>
      <c r="G21" s="27" t="s">
        <v>80</v>
      </c>
      <c r="H21" s="27" t="s">
        <v>21</v>
      </c>
      <c r="I21" s="28"/>
      <c r="J21" s="27">
        <v>34.24</v>
      </c>
      <c r="K21" s="39">
        <v>36.82</v>
      </c>
      <c r="L21" s="32">
        <f t="shared" si="0"/>
        <v>0</v>
      </c>
      <c r="M21" s="38">
        <f t="shared" si="1"/>
        <v>0</v>
      </c>
      <c r="N21" s="32">
        <f t="shared" si="2"/>
        <v>0</v>
      </c>
      <c r="O21" s="32">
        <f t="shared" si="3"/>
        <v>0</v>
      </c>
    </row>
    <row r="22" spans="1:15" ht="29.25" customHeight="1" thickBot="1">
      <c r="A22" s="30">
        <v>125</v>
      </c>
      <c r="B22" s="31" t="s">
        <v>138</v>
      </c>
      <c r="C22" s="31">
        <v>1162089</v>
      </c>
      <c r="D22" s="31" t="s">
        <v>81</v>
      </c>
      <c r="E22" s="31" t="s">
        <v>45</v>
      </c>
      <c r="F22" s="31" t="s">
        <v>40</v>
      </c>
      <c r="G22" s="31" t="s">
        <v>68</v>
      </c>
      <c r="H22" s="31" t="s">
        <v>42</v>
      </c>
      <c r="I22" s="33"/>
      <c r="J22" s="31">
        <v>7.95</v>
      </c>
      <c r="K22" s="39">
        <v>8.32</v>
      </c>
      <c r="L22" s="32">
        <f t="shared" si="0"/>
        <v>0</v>
      </c>
      <c r="M22" s="38">
        <f t="shared" si="1"/>
        <v>0</v>
      </c>
      <c r="N22" s="32">
        <f t="shared" si="2"/>
        <v>0</v>
      </c>
      <c r="O22" s="32">
        <f t="shared" si="3"/>
        <v>0</v>
      </c>
    </row>
    <row r="23" spans="1:15" ht="33.75" customHeight="1" thickBot="1">
      <c r="A23" s="30">
        <v>130</v>
      </c>
      <c r="B23" s="31" t="s">
        <v>82</v>
      </c>
      <c r="C23" s="31">
        <v>81540</v>
      </c>
      <c r="D23" s="31" t="s">
        <v>83</v>
      </c>
      <c r="E23" s="31" t="s">
        <v>18</v>
      </c>
      <c r="F23" s="31" t="s">
        <v>46</v>
      </c>
      <c r="G23" s="31" t="s">
        <v>139</v>
      </c>
      <c r="H23" s="31" t="s">
        <v>21</v>
      </c>
      <c r="I23" s="33"/>
      <c r="J23" s="31">
        <v>16.85</v>
      </c>
      <c r="K23" s="39">
        <v>18.42</v>
      </c>
      <c r="L23" s="32">
        <f t="shared" si="0"/>
        <v>0</v>
      </c>
      <c r="M23" s="38">
        <f t="shared" si="1"/>
        <v>0</v>
      </c>
      <c r="N23" s="32">
        <f t="shared" si="2"/>
        <v>0</v>
      </c>
      <c r="O23" s="32">
        <f t="shared" si="3"/>
        <v>0</v>
      </c>
    </row>
    <row r="24" spans="1:15" ht="45.75" thickBot="1">
      <c r="A24" s="30">
        <v>131</v>
      </c>
      <c r="B24" s="31" t="s">
        <v>84</v>
      </c>
      <c r="C24" s="31">
        <v>87854</v>
      </c>
      <c r="D24" s="31" t="s">
        <v>85</v>
      </c>
      <c r="E24" s="31" t="s">
        <v>86</v>
      </c>
      <c r="F24" s="31" t="s">
        <v>46</v>
      </c>
      <c r="G24" s="31" t="s">
        <v>87</v>
      </c>
      <c r="H24" s="31" t="s">
        <v>21</v>
      </c>
      <c r="I24" s="33"/>
      <c r="J24" s="31">
        <v>71.06</v>
      </c>
      <c r="K24" s="39">
        <v>71.06</v>
      </c>
      <c r="L24" s="32">
        <f t="shared" si="0"/>
        <v>0</v>
      </c>
      <c r="M24" s="38">
        <f t="shared" si="1"/>
        <v>0</v>
      </c>
      <c r="N24" s="32">
        <f t="shared" si="2"/>
        <v>0</v>
      </c>
      <c r="O24" s="32">
        <f t="shared" si="3"/>
        <v>0</v>
      </c>
    </row>
    <row r="25" spans="1:15" ht="23.25" thickBot="1">
      <c r="A25" s="26">
        <v>132</v>
      </c>
      <c r="B25" s="27" t="s">
        <v>88</v>
      </c>
      <c r="C25" s="27">
        <v>87018</v>
      </c>
      <c r="D25" s="27" t="s">
        <v>89</v>
      </c>
      <c r="E25" s="27" t="s">
        <v>90</v>
      </c>
      <c r="F25" s="27" t="s">
        <v>46</v>
      </c>
      <c r="G25" s="27" t="s">
        <v>91</v>
      </c>
      <c r="H25" s="27" t="s">
        <v>21</v>
      </c>
      <c r="I25" s="28"/>
      <c r="J25" s="27">
        <v>114.5</v>
      </c>
      <c r="K25" s="39">
        <v>118.58</v>
      </c>
      <c r="L25" s="32">
        <f t="shared" si="0"/>
        <v>0</v>
      </c>
      <c r="M25" s="38">
        <f t="shared" si="1"/>
        <v>0</v>
      </c>
      <c r="N25" s="32">
        <f t="shared" si="2"/>
        <v>0</v>
      </c>
      <c r="O25" s="32">
        <f t="shared" si="3"/>
        <v>0</v>
      </c>
    </row>
    <row r="26" spans="1:15" ht="23.25" thickBot="1">
      <c r="A26" s="26">
        <v>150</v>
      </c>
      <c r="B26" s="27" t="s">
        <v>92</v>
      </c>
      <c r="C26" s="27">
        <v>2087507</v>
      </c>
      <c r="D26" s="27" t="s">
        <v>93</v>
      </c>
      <c r="E26" s="27" t="s">
        <v>86</v>
      </c>
      <c r="F26" s="27" t="s">
        <v>94</v>
      </c>
      <c r="G26" s="27" t="s">
        <v>95</v>
      </c>
      <c r="H26" s="27" t="s">
        <v>96</v>
      </c>
      <c r="I26" s="28"/>
      <c r="J26" s="29">
        <v>6908.39</v>
      </c>
      <c r="K26" s="39">
        <v>10626.9</v>
      </c>
      <c r="L26" s="32">
        <f t="shared" si="0"/>
        <v>0</v>
      </c>
      <c r="M26" s="38">
        <f t="shared" si="1"/>
        <v>0</v>
      </c>
      <c r="N26" s="32">
        <f t="shared" si="2"/>
        <v>0</v>
      </c>
      <c r="O26" s="32">
        <f t="shared" si="3"/>
        <v>0</v>
      </c>
    </row>
    <row r="27" spans="1:15" ht="23.25" thickBot="1">
      <c r="A27" s="26">
        <v>152</v>
      </c>
      <c r="B27" s="27" t="s">
        <v>97</v>
      </c>
      <c r="C27" s="27">
        <v>58334</v>
      </c>
      <c r="D27" s="27" t="s">
        <v>98</v>
      </c>
      <c r="E27" s="27" t="s">
        <v>99</v>
      </c>
      <c r="F27" s="27" t="s">
        <v>46</v>
      </c>
      <c r="G27" s="27" t="s">
        <v>100</v>
      </c>
      <c r="H27" s="27" t="s">
        <v>21</v>
      </c>
      <c r="I27" s="28"/>
      <c r="J27" s="27">
        <v>80.88</v>
      </c>
      <c r="K27" s="39">
        <v>84.46</v>
      </c>
      <c r="L27" s="32">
        <f t="shared" si="0"/>
        <v>0</v>
      </c>
      <c r="M27" s="38">
        <f t="shared" si="1"/>
        <v>0</v>
      </c>
      <c r="N27" s="32">
        <f t="shared" si="2"/>
        <v>0</v>
      </c>
      <c r="O27" s="32">
        <f t="shared" si="3"/>
        <v>0</v>
      </c>
    </row>
    <row r="28" spans="1:15" ht="23.25" thickBot="1">
      <c r="A28" s="26">
        <v>154</v>
      </c>
      <c r="B28" s="27" t="s">
        <v>101</v>
      </c>
      <c r="C28" s="27">
        <v>180030</v>
      </c>
      <c r="D28" s="27" t="s">
        <v>102</v>
      </c>
      <c r="E28" s="27" t="s">
        <v>18</v>
      </c>
      <c r="F28" s="27" t="s">
        <v>46</v>
      </c>
      <c r="G28" s="27" t="s">
        <v>103</v>
      </c>
      <c r="H28" s="27" t="s">
        <v>21</v>
      </c>
      <c r="I28" s="28"/>
      <c r="J28" s="27">
        <v>267.9</v>
      </c>
      <c r="K28" s="39">
        <v>291.34</v>
      </c>
      <c r="L28" s="32">
        <f t="shared" si="0"/>
        <v>0</v>
      </c>
      <c r="M28" s="38">
        <f t="shared" si="1"/>
        <v>0</v>
      </c>
      <c r="N28" s="32">
        <f t="shared" si="2"/>
        <v>0</v>
      </c>
      <c r="O28" s="32">
        <f t="shared" si="3"/>
        <v>0</v>
      </c>
    </row>
    <row r="29" spans="1:17" ht="15.75" thickBot="1">
      <c r="A29" s="40" t="s">
        <v>104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>
        <f>SUM(L6:L28)</f>
        <v>0</v>
      </c>
      <c r="O29" s="44"/>
      <c r="Q29" s="1"/>
    </row>
    <row r="30" spans="1:17" ht="15.75" thickBot="1">
      <c r="A30" s="40" t="s">
        <v>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>
        <f>N29*10%</f>
        <v>0</v>
      </c>
      <c r="O30" s="44"/>
      <c r="Q30" s="1"/>
    </row>
    <row r="31" spans="1:15" ht="15.75" thickBot="1">
      <c r="A31" s="40" t="s">
        <v>105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>
        <f>N29+N30</f>
        <v>0</v>
      </c>
      <c r="O31" s="44"/>
    </row>
  </sheetData>
  <sheetProtection/>
  <mergeCells count="8">
    <mergeCell ref="A31:M31"/>
    <mergeCell ref="N31:O31"/>
    <mergeCell ref="A1:Y1"/>
    <mergeCell ref="A3:D3"/>
    <mergeCell ref="A29:M29"/>
    <mergeCell ref="N29:O29"/>
    <mergeCell ref="A30:M30"/>
    <mergeCell ref="N30:O3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5"/>
  <cols>
    <col min="2" max="2" width="54.7109375" style="0" customWidth="1"/>
    <col min="3" max="3" width="14.57421875" style="0" customWidth="1"/>
    <col min="5" max="5" width="19.8515625" style="0" bestFit="1" customWidth="1"/>
    <col min="6" max="6" width="12.8515625" style="0" customWidth="1"/>
    <col min="7" max="7" width="11.7109375" style="0" customWidth="1"/>
  </cols>
  <sheetData>
    <row r="2" spans="2:7" ht="15">
      <c r="B2" s="7" t="s">
        <v>108</v>
      </c>
      <c r="C2" s="7"/>
      <c r="D2" s="7"/>
      <c r="E2" s="8" t="s">
        <v>133</v>
      </c>
      <c r="F2" s="9"/>
      <c r="G2" s="9"/>
    </row>
    <row r="4" spans="2:7" ht="15.75" thickBot="1">
      <c r="B4" s="9"/>
      <c r="C4" s="9"/>
      <c r="D4" s="9"/>
      <c r="E4" s="9"/>
      <c r="F4" s="9"/>
      <c r="G4" s="9"/>
    </row>
    <row r="5" spans="2:7" ht="36.75" thickBot="1">
      <c r="B5" s="10" t="s">
        <v>109</v>
      </c>
      <c r="C5" s="11" t="s">
        <v>110</v>
      </c>
      <c r="D5" s="9"/>
      <c r="E5" s="12" t="s">
        <v>111</v>
      </c>
      <c r="F5" s="13" t="s">
        <v>112</v>
      </c>
      <c r="G5" s="14" t="s">
        <v>113</v>
      </c>
    </row>
    <row r="6" spans="2:7" ht="15.75" thickBot="1">
      <c r="B6" s="15"/>
      <c r="C6" s="16"/>
      <c r="D6" s="9"/>
      <c r="E6" s="17">
        <f>SUM('Farmalogist d.o.o.'!M6:M28)</f>
        <v>0</v>
      </c>
      <c r="F6" s="17">
        <f>SUM('Farmalogist d.o.o.'!L6:L28)</f>
        <v>0</v>
      </c>
      <c r="G6" s="18">
        <f>F6*1.1</f>
        <v>0</v>
      </c>
    </row>
    <row r="7" spans="2:7" ht="60.75" thickBot="1">
      <c r="B7" s="10" t="s">
        <v>114</v>
      </c>
      <c r="C7" s="19" t="s">
        <v>115</v>
      </c>
      <c r="D7" s="9"/>
      <c r="E7" s="46" t="s">
        <v>116</v>
      </c>
      <c r="F7" s="47"/>
      <c r="G7" s="48"/>
    </row>
    <row r="8" spans="2:7" ht="15.75" thickBot="1">
      <c r="B8" s="15"/>
      <c r="C8" s="16"/>
      <c r="D8" s="9"/>
      <c r="E8" s="20">
        <f>E6/1000</f>
        <v>0</v>
      </c>
      <c r="F8" s="20">
        <f>F6/1000</f>
        <v>0</v>
      </c>
      <c r="G8" s="21">
        <f>G6/1000</f>
        <v>0</v>
      </c>
    </row>
    <row r="9" spans="2:7" ht="15">
      <c r="B9" s="10" t="s">
        <v>117</v>
      </c>
      <c r="C9" s="19" t="s">
        <v>118</v>
      </c>
      <c r="D9" s="9"/>
      <c r="E9" s="16"/>
      <c r="F9" s="16"/>
      <c r="G9" s="22"/>
    </row>
    <row r="10" spans="2:7" ht="15">
      <c r="B10" s="15"/>
      <c r="C10" s="16"/>
      <c r="D10" s="9"/>
      <c r="E10" s="16"/>
      <c r="F10" s="16"/>
      <c r="G10" s="22"/>
    </row>
    <row r="11" spans="2:7" ht="15">
      <c r="B11" s="10" t="s">
        <v>119</v>
      </c>
      <c r="C11" s="19" t="s">
        <v>120</v>
      </c>
      <c r="D11" s="9"/>
      <c r="E11" s="16"/>
      <c r="F11" s="16"/>
      <c r="G11" s="22"/>
    </row>
    <row r="12" spans="2:7" ht="15">
      <c r="B12" s="15"/>
      <c r="C12" s="16"/>
      <c r="D12" s="9"/>
      <c r="E12" s="9"/>
      <c r="F12" s="9"/>
      <c r="G12" s="22"/>
    </row>
    <row r="13" spans="2:7" ht="15.75">
      <c r="B13" s="10" t="s">
        <v>121</v>
      </c>
      <c r="C13" s="19" t="s">
        <v>122</v>
      </c>
      <c r="D13" s="9"/>
      <c r="E13" s="23" t="s">
        <v>123</v>
      </c>
      <c r="F13" s="24">
        <v>3</v>
      </c>
      <c r="G13" s="22"/>
    </row>
    <row r="14" spans="2:7" ht="15">
      <c r="B14" s="15"/>
      <c r="C14" s="16"/>
      <c r="D14" s="9"/>
      <c r="E14" s="16"/>
      <c r="F14" s="16"/>
      <c r="G14" s="22"/>
    </row>
    <row r="15" spans="2:7" ht="51">
      <c r="B15" s="10" t="s">
        <v>124</v>
      </c>
      <c r="C15" s="11" t="s">
        <v>125</v>
      </c>
      <c r="D15" s="9"/>
      <c r="E15" s="23" t="s">
        <v>126</v>
      </c>
      <c r="F15" s="19" t="s">
        <v>127</v>
      </c>
      <c r="G15" s="9"/>
    </row>
    <row r="16" spans="2:7" ht="15">
      <c r="B16" s="15"/>
      <c r="C16" s="16"/>
      <c r="D16" s="9"/>
      <c r="E16" s="9"/>
      <c r="F16" s="9"/>
      <c r="G16" s="9"/>
    </row>
    <row r="17" spans="2:7" ht="51">
      <c r="B17" s="10" t="s">
        <v>128</v>
      </c>
      <c r="C17" s="11" t="s">
        <v>129</v>
      </c>
      <c r="D17" s="9"/>
      <c r="E17" s="9"/>
      <c r="F17" s="9"/>
      <c r="G17" s="9"/>
    </row>
    <row r="18" spans="2:7" ht="15">
      <c r="B18" s="15"/>
      <c r="C18" s="16"/>
      <c r="D18" s="9"/>
      <c r="E18" s="9"/>
      <c r="F18" s="9"/>
      <c r="G18" s="9"/>
    </row>
    <row r="19" spans="2:3" ht="15">
      <c r="B19" s="10" t="s">
        <v>130</v>
      </c>
      <c r="C19" s="11" t="s">
        <v>131</v>
      </c>
    </row>
    <row r="20" spans="2:3" ht="15">
      <c r="B20" s="15"/>
      <c r="C20" s="16"/>
    </row>
    <row r="21" spans="2:3" ht="15">
      <c r="B21" s="10" t="s">
        <v>132</v>
      </c>
      <c r="C21" s="25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dcterms:created xsi:type="dcterms:W3CDTF">2016-01-05T12:20:25Z</dcterms:created>
  <dcterms:modified xsi:type="dcterms:W3CDTF">2016-07-01T12:14:45Z</dcterms:modified>
  <cp:category/>
  <cp:version/>
  <cp:contentType/>
  <cp:contentStatus/>
</cp:coreProperties>
</file>