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Phoenix pharm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<sst xmlns="http://schemas.openxmlformats.org/spreadsheetml/2006/main" count="208" uniqueCount="118">
  <si>
    <t>gastrorezistentna kapsula, tvrda</t>
  </si>
  <si>
    <t>gastrorezistentna tableta</t>
  </si>
  <si>
    <t>NOLPAZA</t>
  </si>
  <si>
    <t>blister, 28 po 40 mg</t>
  </si>
  <si>
    <t>EMANERA</t>
  </si>
  <si>
    <t>blister, 28 po 20 mg</t>
  </si>
  <si>
    <t>tableta</t>
  </si>
  <si>
    <t>film tableta</t>
  </si>
  <si>
    <t>tablete</t>
  </si>
  <si>
    <t>blister, 28 po 5 mg</t>
  </si>
  <si>
    <t>oralna disperzibilna tableta</t>
  </si>
  <si>
    <t>оригинално паковање</t>
  </si>
  <si>
    <t>ЈКЛ</t>
  </si>
  <si>
    <t xml:space="preserve">Укупна процењена вредност без ПДВ-а </t>
  </si>
  <si>
    <t>ПРИЛОГ 2 УГОВОРА - ПОДАЦИ ЗА КВАРТАЛНО ИЗВЕШТАВАЊЕ</t>
  </si>
  <si>
    <t>PHOENIX PHARMA D.O.O.</t>
  </si>
  <si>
    <t>Укупна вредност уговора без ПДВ-а</t>
  </si>
  <si>
    <t>Износ ПДВ-а (10%)</t>
  </si>
  <si>
    <t>Укупна вредност уговора  са ПДВ-ом</t>
  </si>
  <si>
    <t>ПРИЛОГ 1 УГОВОРА - СПЕЦИФИКАЦИЈА ЛЕКОВА СА ЦЕНАМА</t>
  </si>
  <si>
    <t>PHOENIX PHARMA d.o.o.</t>
  </si>
  <si>
    <t>Партија</t>
  </si>
  <si>
    <t>Предмет набавке (заштићено име лека)</t>
  </si>
  <si>
    <t>Фармацеутски облик</t>
  </si>
  <si>
    <t>Паковање и јачина лека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</si>
  <si>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</si>
  <si>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</si>
  <si>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</si>
  <si>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</si>
  <si>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</si>
  <si>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</si>
  <si>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</si>
  <si>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</si>
  <si>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</si>
  <si>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</si>
  <si>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</si>
  <si>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</si>
  <si>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</si>
  <si>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</si>
  <si>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</si>
  <si>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</si>
  <si>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</si>
  <si>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</si>
  <si>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</si>
  <si>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</si>
  <si>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</si>
  <si>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</si>
  <si>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</si>
  <si>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</si>
  <si>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</si>
  <si>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</si>
  <si>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</si>
  <si>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pantoprazol</t>
  </si>
  <si>
    <t>esomeprazol</t>
  </si>
  <si>
    <t>glimepirid</t>
  </si>
  <si>
    <t>MEGLIMID</t>
  </si>
  <si>
    <t>blister, 30 po 1 mg</t>
  </si>
  <si>
    <t>blister, 30 po 2 mg</t>
  </si>
  <si>
    <t>blister, 30 po 3 mg</t>
  </si>
  <si>
    <t>blister, 30 po 4 mg</t>
  </si>
  <si>
    <t>enalapril</t>
  </si>
  <si>
    <t>ENAP</t>
  </si>
  <si>
    <t>blister, 20 po 10mg</t>
  </si>
  <si>
    <t>blister, 20 po 20mg</t>
  </si>
  <si>
    <t>cilazapril</t>
  </si>
  <si>
    <t>CAZAPROL</t>
  </si>
  <si>
    <t>blister, 30 po 5 mg</t>
  </si>
  <si>
    <t>enalapril, hidrohlortiazid</t>
  </si>
  <si>
    <t>ENAP- H</t>
  </si>
  <si>
    <t>20 po (10mg+25mg)</t>
  </si>
  <si>
    <t>ENAP- HL</t>
  </si>
  <si>
    <t>20 po (10mg+12,5mg)</t>
  </si>
  <si>
    <t>ENAP -HL 20</t>
  </si>
  <si>
    <t>30 po (20mg+12,5mg)</t>
  </si>
  <si>
    <t>tamsulosin</t>
  </si>
  <si>
    <t>TANYZ</t>
  </si>
  <si>
    <t>kapsula sa modifikovanim oslobađanjem, tvrda</t>
  </si>
  <si>
    <t>blister, 30 po 0,4mg</t>
  </si>
  <si>
    <t>ciprofloksacin</t>
  </si>
  <si>
    <t>CIPRINOL</t>
  </si>
  <si>
    <t>blister 10 po 250 mg</t>
  </si>
  <si>
    <t>blister 10 po 500 mg</t>
  </si>
  <si>
    <t>paracetamol</t>
  </si>
  <si>
    <t>PANATERM</t>
  </si>
  <si>
    <t>sirup</t>
  </si>
  <si>
    <t>bočica plastična, 1 po 125 ml (120 mg/5 ml)</t>
  </si>
  <si>
    <t>rasagilin</t>
  </si>
  <si>
    <t>AZILECT</t>
  </si>
  <si>
    <t>blister, 28 po 1 mg</t>
  </si>
  <si>
    <t>risperidon</t>
  </si>
  <si>
    <t>TORENDO</t>
  </si>
  <si>
    <t>blister, 20 po 2 mg</t>
  </si>
  <si>
    <t>blister, 20 po 3 mg</t>
  </si>
  <si>
    <t>donepezil</t>
  </si>
  <si>
    <t>YASNAL Q-TAB</t>
  </si>
  <si>
    <t>blister, 28 po 5mg</t>
  </si>
  <si>
    <t xml:space="preserve"> blister, 28 po 10mg</t>
  </si>
  <si>
    <t>rivastigmin</t>
  </si>
  <si>
    <t>NIMVASTID</t>
  </si>
  <si>
    <t xml:space="preserve">kapsula, tvrda </t>
  </si>
  <si>
    <t>kapsula, tvrda 28 po 1,5mg</t>
  </si>
  <si>
    <t>kapsula, tvrda 28 po 3,0mg</t>
  </si>
  <si>
    <t>kapsula, tvrda 28 po 4,5mg</t>
  </si>
  <si>
    <t>kapsula, tvrda 28 po 6 mg</t>
  </si>
  <si>
    <t>NIMVASTID Q -TAB</t>
  </si>
  <si>
    <t xml:space="preserve">oralna disperzibilna tableta </t>
  </si>
  <si>
    <t>blister,  28 po 1,5mg</t>
  </si>
  <si>
    <t>blister, 28 po 3,0mg</t>
  </si>
  <si>
    <t>blister, 28 po 4,5mg</t>
  </si>
  <si>
    <t>blister, 28 po 6mg</t>
  </si>
  <si>
    <t>latanoprost</t>
  </si>
  <si>
    <t>LATAZ RAFARM</t>
  </si>
  <si>
    <t>kapi za oči,rastvor</t>
  </si>
  <si>
    <t>bočica sa kapaljkom, 50 mcg/ml, 3 po 2,5ml</t>
  </si>
  <si>
    <t>bočica sa kapaljkom, 50 mcg/ml, 6 po 2,5ml</t>
  </si>
  <si>
    <t>404-1-110/15-94</t>
  </si>
  <si>
    <t xml:space="preserve">Лекови са A и A1 Листе лекова - поновљени поступак </t>
  </si>
  <si>
    <t>ИНН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</si>
</sst>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Din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63" applyAlignment="1">
      <alignment vertical="center"/>
      <protection/>
    </xf>
    <xf numFmtId="0" fontId="43" fillId="0" borderId="0" xfId="63">
      <alignment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4" fontId="48" fillId="0" borderId="10" xfId="63" applyNumberFormat="1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49" fillId="0" borderId="0" xfId="63" applyFont="1" applyAlignment="1">
      <alignment wrapText="1"/>
      <protection/>
    </xf>
    <xf numFmtId="0" fontId="50" fillId="0" borderId="0" xfId="63" applyFont="1" applyAlignment="1">
      <alignment wrapText="1"/>
      <protection/>
    </xf>
    <xf numFmtId="4" fontId="51" fillId="0" borderId="11" xfId="63" applyNumberFormat="1" applyFont="1" applyBorder="1" applyAlignment="1">
      <alignment vertical="center" wrapText="1"/>
      <protection/>
    </xf>
    <xf numFmtId="4" fontId="51" fillId="0" borderId="13" xfId="63" applyNumberFormat="1" applyFont="1" applyBorder="1" applyAlignment="1">
      <alignment vertical="center" wrapText="1"/>
      <protection/>
    </xf>
    <xf numFmtId="0" fontId="50" fillId="0" borderId="10" xfId="63" applyFont="1" applyBorder="1" applyAlignment="1">
      <alignment horizontal="center" vertical="center" wrapText="1"/>
      <protection/>
    </xf>
    <xf numFmtId="3" fontId="51" fillId="0" borderId="14" xfId="63" applyNumberFormat="1" applyFont="1" applyBorder="1" applyAlignment="1">
      <alignment vertical="center" wrapText="1"/>
      <protection/>
    </xf>
    <xf numFmtId="0" fontId="43" fillId="0" borderId="0" xfId="63" applyAlignment="1">
      <alignment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3" fontId="52" fillId="0" borderId="10" xfId="63" applyNumberFormat="1" applyFont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49" fillId="0" borderId="0" xfId="0" applyFont="1" applyAlignment="1">
      <alignment/>
    </xf>
    <xf numFmtId="3" fontId="51" fillId="0" borderId="15" xfId="63" applyNumberFormat="1" applyFont="1" applyBorder="1" applyAlignment="1">
      <alignment vertical="center" wrapText="1"/>
      <protection/>
    </xf>
    <xf numFmtId="0" fontId="51" fillId="0" borderId="0" xfId="63" applyFont="1" applyAlignment="1">
      <alignment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3" fontId="7" fillId="35" borderId="10" xfId="0" applyNumberFormat="1" applyFont="1" applyFill="1" applyBorder="1" applyAlignment="1">
      <alignment horizontal="center" vertical="center"/>
    </xf>
    <xf numFmtId="4" fontId="7" fillId="35" borderId="18" xfId="0" applyNumberFormat="1" applyFont="1" applyFill="1" applyBorder="1" applyAlignment="1">
      <alignment horizontal="center" vertical="center"/>
    </xf>
    <xf numFmtId="4" fontId="50" fillId="36" borderId="19" xfId="0" applyNumberFormat="1" applyFont="1" applyFill="1" applyBorder="1" applyAlignment="1">
      <alignment vertical="center"/>
    </xf>
    <xf numFmtId="4" fontId="50" fillId="37" borderId="20" xfId="0" applyNumberFormat="1" applyFont="1" applyFill="1" applyBorder="1" applyAlignment="1">
      <alignment vertical="center"/>
    </xf>
    <xf numFmtId="4" fontId="50" fillId="36" borderId="21" xfId="0" applyNumberFormat="1" applyFont="1" applyFill="1" applyBorder="1" applyAlignment="1">
      <alignment vertical="center"/>
    </xf>
    <xf numFmtId="4" fontId="50" fillId="37" borderId="22" xfId="0" applyNumberFormat="1" applyFont="1" applyFill="1" applyBorder="1" applyAlignment="1">
      <alignment vertical="center"/>
    </xf>
    <xf numFmtId="4" fontId="50" fillId="36" borderId="23" xfId="0" applyNumberFormat="1" applyFont="1" applyFill="1" applyBorder="1" applyAlignment="1">
      <alignment vertical="center"/>
    </xf>
    <xf numFmtId="4" fontId="50" fillId="37" borderId="24" xfId="0" applyNumberFormat="1" applyFont="1" applyFill="1" applyBorder="1" applyAlignment="1">
      <alignment vertical="center"/>
    </xf>
    <xf numFmtId="4" fontId="7" fillId="36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0" fillId="34" borderId="26" xfId="0" applyNumberFormat="1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4" fontId="50" fillId="36" borderId="27" xfId="0" applyNumberFormat="1" applyFont="1" applyFill="1" applyBorder="1" applyAlignment="1">
      <alignment horizontal="center" vertical="center" wrapText="1"/>
    </xf>
    <xf numFmtId="4" fontId="8" fillId="36" borderId="10" xfId="58" applyNumberFormat="1" applyFont="1" applyFill="1" applyBorder="1" applyAlignment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/>
      <protection locked="0"/>
    </xf>
    <xf numFmtId="4" fontId="8" fillId="36" borderId="10" xfId="59" applyNumberFormat="1" applyFont="1" applyFill="1" applyBorder="1" applyAlignment="1">
      <alignment horizontal="center" vertical="center" wrapText="1"/>
      <protection/>
    </xf>
    <xf numFmtId="2" fontId="8" fillId="36" borderId="10" xfId="59" applyNumberFormat="1" applyFont="1" applyFill="1" applyBorder="1" applyAlignment="1">
      <alignment horizontal="center" vertical="center" wrapText="1"/>
      <protection/>
    </xf>
    <xf numFmtId="2" fontId="8" fillId="36" borderId="10" xfId="58" applyNumberFormat="1" applyFont="1" applyFill="1" applyBorder="1" applyAlignment="1">
      <alignment horizontal="center" vertical="center" wrapText="1"/>
      <protection/>
    </xf>
    <xf numFmtId="4" fontId="8" fillId="36" borderId="28" xfId="59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4" fillId="34" borderId="29" xfId="0" applyFont="1" applyFill="1" applyBorder="1" applyAlignment="1">
      <alignment horizontal="right" wrapText="1"/>
    </xf>
    <xf numFmtId="0" fontId="54" fillId="34" borderId="30" xfId="0" applyFont="1" applyFill="1" applyBorder="1" applyAlignment="1">
      <alignment horizontal="right" wrapText="1"/>
    </xf>
    <xf numFmtId="0" fontId="54" fillId="34" borderId="31" xfId="0" applyFont="1" applyFill="1" applyBorder="1" applyAlignment="1">
      <alignment horizontal="right" wrapText="1"/>
    </xf>
    <xf numFmtId="0" fontId="55" fillId="34" borderId="32" xfId="0" applyFont="1" applyFill="1" applyBorder="1" applyAlignment="1">
      <alignment horizontal="right" wrapText="1"/>
    </xf>
    <xf numFmtId="0" fontId="55" fillId="34" borderId="33" xfId="0" applyFont="1" applyFill="1" applyBorder="1" applyAlignment="1">
      <alignment horizontal="right" wrapText="1"/>
    </xf>
    <xf numFmtId="0" fontId="55" fillId="34" borderId="25" xfId="0" applyFont="1" applyFill="1" applyBorder="1" applyAlignment="1">
      <alignment horizontal="right" wrapText="1"/>
    </xf>
    <xf numFmtId="0" fontId="55" fillId="34" borderId="34" xfId="0" applyFont="1" applyFill="1" applyBorder="1" applyAlignment="1">
      <alignment horizontal="right" wrapText="1"/>
    </xf>
    <xf numFmtId="0" fontId="55" fillId="34" borderId="35" xfId="0" applyFont="1" applyFill="1" applyBorder="1" applyAlignment="1">
      <alignment horizontal="right" wrapText="1"/>
    </xf>
    <xf numFmtId="0" fontId="55" fillId="34" borderId="36" xfId="0" applyFont="1" applyFill="1" applyBorder="1" applyAlignment="1">
      <alignment horizontal="right" wrapText="1"/>
    </xf>
    <xf numFmtId="4" fontId="51" fillId="38" borderId="14" xfId="63" applyNumberFormat="1" applyFont="1" applyFill="1" applyBorder="1" applyAlignment="1">
      <alignment horizontal="center" vertical="center" wrapText="1"/>
      <protection/>
    </xf>
    <xf numFmtId="4" fontId="51" fillId="38" borderId="37" xfId="63" applyNumberFormat="1" applyFont="1" applyFill="1" applyBorder="1" applyAlignment="1">
      <alignment horizontal="center" vertical="center" wrapText="1"/>
      <protection/>
    </xf>
    <xf numFmtId="4" fontId="51" fillId="38" borderId="38" xfId="63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4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L3"/>
    </sheetView>
  </sheetViews>
  <sheetFormatPr defaultColWidth="15.00390625" defaultRowHeight="15"/>
  <cols>
    <col min="1" max="1" width="8.7109375" style="19" customWidth="1"/>
    <col min="2" max="2" width="12.28125" style="19" customWidth="1"/>
    <col min="3" max="3" width="17.421875" style="19" customWidth="1"/>
    <col min="4" max="4" width="15.57421875" style="19" customWidth="1"/>
    <col min="5" max="5" width="15.421875" style="19" customWidth="1"/>
    <col min="6" max="6" width="18.28125" style="19" customWidth="1"/>
    <col min="7" max="7" width="14.421875" style="19" customWidth="1"/>
    <col min="8" max="8" width="14.28125" style="19" customWidth="1"/>
    <col min="9" max="9" width="15.00390625" style="19" hidden="1" customWidth="1"/>
    <col min="10" max="10" width="15.00390625" style="19" customWidth="1"/>
    <col min="11" max="11" width="15.00390625" style="19" hidden="1" customWidth="1"/>
    <col min="12" max="12" width="16.421875" style="19" customWidth="1"/>
  </cols>
  <sheetData>
    <row r="2" spans="1:12" s="20" customFormat="1" ht="29.25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0" customFormat="1" ht="14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ht="21.75" customHeight="1"/>
    <row r="5" ht="15.75" thickBot="1"/>
    <row r="6" spans="1:12" ht="50.25" customHeight="1" thickTop="1">
      <c r="A6" s="26" t="s">
        <v>21</v>
      </c>
      <c r="B6" s="27" t="s">
        <v>12</v>
      </c>
      <c r="C6" s="27" t="s">
        <v>117</v>
      </c>
      <c r="D6" s="27" t="s">
        <v>22</v>
      </c>
      <c r="E6" s="27" t="s">
        <v>23</v>
      </c>
      <c r="F6" s="27" t="s">
        <v>24</v>
      </c>
      <c r="G6" s="28" t="s">
        <v>25</v>
      </c>
      <c r="H6" s="27" t="s">
        <v>26</v>
      </c>
      <c r="I6" s="41" t="s">
        <v>27</v>
      </c>
      <c r="J6" s="27" t="s">
        <v>28</v>
      </c>
      <c r="K6" s="42" t="s">
        <v>13</v>
      </c>
      <c r="L6" s="40" t="s">
        <v>29</v>
      </c>
    </row>
    <row r="7" spans="1:12" ht="24">
      <c r="A7" s="23">
        <v>4</v>
      </c>
      <c r="B7" s="23">
        <v>1122921</v>
      </c>
      <c r="C7" s="24" t="s">
        <v>52</v>
      </c>
      <c r="D7" s="24" t="s">
        <v>2</v>
      </c>
      <c r="E7" s="24" t="s">
        <v>1</v>
      </c>
      <c r="F7" s="24" t="s">
        <v>3</v>
      </c>
      <c r="G7" s="25" t="s">
        <v>11</v>
      </c>
      <c r="H7" s="29"/>
      <c r="I7" s="45">
        <v>270</v>
      </c>
      <c r="J7" s="38">
        <v>261.93</v>
      </c>
      <c r="K7" s="44">
        <f>H7*I7</f>
        <v>0</v>
      </c>
      <c r="L7" s="30">
        <f>H7*J7</f>
        <v>0</v>
      </c>
    </row>
    <row r="8" spans="1:12" ht="24">
      <c r="A8" s="23">
        <v>5</v>
      </c>
      <c r="B8" s="23">
        <v>1122881</v>
      </c>
      <c r="C8" s="24" t="s">
        <v>53</v>
      </c>
      <c r="D8" s="24" t="s">
        <v>4</v>
      </c>
      <c r="E8" s="24" t="s">
        <v>0</v>
      </c>
      <c r="F8" s="24" t="s">
        <v>5</v>
      </c>
      <c r="G8" s="25" t="s">
        <v>11</v>
      </c>
      <c r="H8" s="29"/>
      <c r="I8" s="45">
        <v>484.6</v>
      </c>
      <c r="J8" s="38">
        <v>464.3</v>
      </c>
      <c r="K8" s="37">
        <f aca="true" t="shared" si="0" ref="K8:K39">H8*I8</f>
        <v>0</v>
      </c>
      <c r="L8" s="30">
        <f aca="true" t="shared" si="1" ref="L8:L39">H8*J8</f>
        <v>0</v>
      </c>
    </row>
    <row r="9" spans="1:12" ht="24">
      <c r="A9" s="23">
        <v>6</v>
      </c>
      <c r="B9" s="23">
        <v>1122865</v>
      </c>
      <c r="C9" s="24" t="s">
        <v>53</v>
      </c>
      <c r="D9" s="24" t="s">
        <v>4</v>
      </c>
      <c r="E9" s="24" t="s">
        <v>0</v>
      </c>
      <c r="F9" s="24" t="s">
        <v>3</v>
      </c>
      <c r="G9" s="25" t="s">
        <v>11</v>
      </c>
      <c r="H9" s="29"/>
      <c r="I9" s="45">
        <v>652.3</v>
      </c>
      <c r="J9" s="38">
        <v>624.97</v>
      </c>
      <c r="K9" s="37">
        <f t="shared" si="0"/>
        <v>0</v>
      </c>
      <c r="L9" s="30">
        <f t="shared" si="1"/>
        <v>0</v>
      </c>
    </row>
    <row r="10" spans="1:12" ht="24">
      <c r="A10" s="23">
        <v>15</v>
      </c>
      <c r="B10" s="23">
        <v>1042000</v>
      </c>
      <c r="C10" s="24" t="s">
        <v>54</v>
      </c>
      <c r="D10" s="24" t="s">
        <v>55</v>
      </c>
      <c r="E10" s="24" t="s">
        <v>6</v>
      </c>
      <c r="F10" s="24" t="s">
        <v>56</v>
      </c>
      <c r="G10" s="25" t="s">
        <v>11</v>
      </c>
      <c r="H10" s="29"/>
      <c r="I10" s="46">
        <v>103.7</v>
      </c>
      <c r="J10" s="38">
        <v>95</v>
      </c>
      <c r="K10" s="37">
        <f t="shared" si="0"/>
        <v>0</v>
      </c>
      <c r="L10" s="30">
        <f t="shared" si="1"/>
        <v>0</v>
      </c>
    </row>
    <row r="11" spans="1:12" ht="24">
      <c r="A11" s="23">
        <v>16</v>
      </c>
      <c r="B11" s="23">
        <v>1042001</v>
      </c>
      <c r="C11" s="24" t="s">
        <v>54</v>
      </c>
      <c r="D11" s="24" t="s">
        <v>55</v>
      </c>
      <c r="E11" s="24" t="s">
        <v>6</v>
      </c>
      <c r="F11" s="24" t="s">
        <v>57</v>
      </c>
      <c r="G11" s="25" t="s">
        <v>11</v>
      </c>
      <c r="H11" s="29"/>
      <c r="I11" s="46">
        <v>80.9</v>
      </c>
      <c r="J11" s="38">
        <v>74</v>
      </c>
      <c r="K11" s="37">
        <f t="shared" si="0"/>
        <v>0</v>
      </c>
      <c r="L11" s="30">
        <f t="shared" si="1"/>
        <v>0</v>
      </c>
    </row>
    <row r="12" spans="1:12" ht="24">
      <c r="A12" s="23">
        <v>17</v>
      </c>
      <c r="B12" s="23">
        <v>1042004</v>
      </c>
      <c r="C12" s="24" t="s">
        <v>54</v>
      </c>
      <c r="D12" s="24" t="s">
        <v>55</v>
      </c>
      <c r="E12" s="24" t="s">
        <v>6</v>
      </c>
      <c r="F12" s="24" t="s">
        <v>58</v>
      </c>
      <c r="G12" s="25" t="s">
        <v>11</v>
      </c>
      <c r="H12" s="29"/>
      <c r="I12" s="46">
        <v>136.1</v>
      </c>
      <c r="J12" s="38">
        <v>124</v>
      </c>
      <c r="K12" s="37">
        <f t="shared" si="0"/>
        <v>0</v>
      </c>
      <c r="L12" s="30">
        <f t="shared" si="1"/>
        <v>0</v>
      </c>
    </row>
    <row r="13" spans="1:12" ht="24">
      <c r="A13" s="23">
        <v>18</v>
      </c>
      <c r="B13" s="23">
        <v>1042003</v>
      </c>
      <c r="C13" s="24" t="s">
        <v>54</v>
      </c>
      <c r="D13" s="24" t="s">
        <v>55</v>
      </c>
      <c r="E13" s="24" t="s">
        <v>6</v>
      </c>
      <c r="F13" s="24" t="s">
        <v>59</v>
      </c>
      <c r="G13" s="25" t="s">
        <v>11</v>
      </c>
      <c r="H13" s="29"/>
      <c r="I13" s="46">
        <v>151.2</v>
      </c>
      <c r="J13" s="38">
        <v>140.99</v>
      </c>
      <c r="K13" s="37">
        <f t="shared" si="0"/>
        <v>0</v>
      </c>
      <c r="L13" s="30">
        <f t="shared" si="1"/>
        <v>0</v>
      </c>
    </row>
    <row r="14" spans="1:12" ht="24">
      <c r="A14" s="23">
        <v>37</v>
      </c>
      <c r="B14" s="23">
        <v>1103200</v>
      </c>
      <c r="C14" s="24" t="s">
        <v>60</v>
      </c>
      <c r="D14" s="24" t="s">
        <v>61</v>
      </c>
      <c r="E14" s="24" t="s">
        <v>8</v>
      </c>
      <c r="F14" s="24" t="s">
        <v>62</v>
      </c>
      <c r="G14" s="25" t="s">
        <v>11</v>
      </c>
      <c r="H14" s="29"/>
      <c r="I14" s="45">
        <v>100</v>
      </c>
      <c r="J14" s="38">
        <v>91.01</v>
      </c>
      <c r="K14" s="37">
        <f t="shared" si="0"/>
        <v>0</v>
      </c>
      <c r="L14" s="30">
        <f t="shared" si="1"/>
        <v>0</v>
      </c>
    </row>
    <row r="15" spans="1:12" ht="24">
      <c r="A15" s="23">
        <v>38</v>
      </c>
      <c r="B15" s="23">
        <v>1103202</v>
      </c>
      <c r="C15" s="24" t="s">
        <v>60</v>
      </c>
      <c r="D15" s="24" t="s">
        <v>61</v>
      </c>
      <c r="E15" s="24" t="s">
        <v>8</v>
      </c>
      <c r="F15" s="24" t="s">
        <v>63</v>
      </c>
      <c r="G15" s="25" t="s">
        <v>11</v>
      </c>
      <c r="H15" s="29"/>
      <c r="I15" s="45">
        <v>200.1</v>
      </c>
      <c r="J15" s="38">
        <v>184.11</v>
      </c>
      <c r="K15" s="37">
        <f t="shared" si="0"/>
        <v>0</v>
      </c>
      <c r="L15" s="30">
        <f t="shared" si="1"/>
        <v>0</v>
      </c>
    </row>
    <row r="16" spans="1:12" ht="24">
      <c r="A16" s="23">
        <v>46</v>
      </c>
      <c r="B16" s="24">
        <v>1103664</v>
      </c>
      <c r="C16" s="24" t="s">
        <v>64</v>
      </c>
      <c r="D16" s="24" t="s">
        <v>65</v>
      </c>
      <c r="E16" s="24" t="s">
        <v>7</v>
      </c>
      <c r="F16" s="24" t="s">
        <v>9</v>
      </c>
      <c r="G16" s="25" t="s">
        <v>11</v>
      </c>
      <c r="H16" s="29"/>
      <c r="I16" s="47">
        <v>336.4</v>
      </c>
      <c r="J16" s="38">
        <v>322.3</v>
      </c>
      <c r="K16" s="37">
        <f t="shared" si="0"/>
        <v>0</v>
      </c>
      <c r="L16" s="30">
        <f t="shared" si="1"/>
        <v>0</v>
      </c>
    </row>
    <row r="17" spans="1:12" ht="24">
      <c r="A17" s="23">
        <v>47</v>
      </c>
      <c r="B17" s="24">
        <v>1103663</v>
      </c>
      <c r="C17" s="24" t="s">
        <v>64</v>
      </c>
      <c r="D17" s="24" t="s">
        <v>65</v>
      </c>
      <c r="E17" s="24" t="s">
        <v>7</v>
      </c>
      <c r="F17" s="24" t="s">
        <v>66</v>
      </c>
      <c r="G17" s="25" t="s">
        <v>11</v>
      </c>
      <c r="H17" s="29"/>
      <c r="I17" s="47">
        <v>360.4</v>
      </c>
      <c r="J17" s="38">
        <v>329.98</v>
      </c>
      <c r="K17" s="37">
        <f t="shared" si="0"/>
        <v>0</v>
      </c>
      <c r="L17" s="30">
        <f t="shared" si="1"/>
        <v>0</v>
      </c>
    </row>
    <row r="18" spans="1:12" ht="24">
      <c r="A18" s="23">
        <v>48</v>
      </c>
      <c r="B18" s="23">
        <v>1401140</v>
      </c>
      <c r="C18" s="24" t="s">
        <v>67</v>
      </c>
      <c r="D18" s="24" t="s">
        <v>68</v>
      </c>
      <c r="E18" s="24" t="s">
        <v>8</v>
      </c>
      <c r="F18" s="24" t="s">
        <v>69</v>
      </c>
      <c r="G18" s="25" t="s">
        <v>11</v>
      </c>
      <c r="H18" s="29"/>
      <c r="I18" s="45">
        <v>178.4</v>
      </c>
      <c r="J18" s="38">
        <v>163</v>
      </c>
      <c r="K18" s="37">
        <f t="shared" si="0"/>
        <v>0</v>
      </c>
      <c r="L18" s="30">
        <f t="shared" si="1"/>
        <v>0</v>
      </c>
    </row>
    <row r="19" spans="1:12" ht="24">
      <c r="A19" s="23">
        <v>49</v>
      </c>
      <c r="B19" s="23">
        <v>1401175</v>
      </c>
      <c r="C19" s="24" t="s">
        <v>67</v>
      </c>
      <c r="D19" s="24" t="s">
        <v>70</v>
      </c>
      <c r="E19" s="24" t="s">
        <v>8</v>
      </c>
      <c r="F19" s="24" t="s">
        <v>71</v>
      </c>
      <c r="G19" s="25" t="s">
        <v>11</v>
      </c>
      <c r="H19" s="29"/>
      <c r="I19" s="45">
        <v>149.4</v>
      </c>
      <c r="J19" s="38">
        <v>137</v>
      </c>
      <c r="K19" s="37">
        <f t="shared" si="0"/>
        <v>0</v>
      </c>
      <c r="L19" s="30">
        <f t="shared" si="1"/>
        <v>0</v>
      </c>
    </row>
    <row r="20" spans="1:12" ht="24">
      <c r="A20" s="23">
        <v>51</v>
      </c>
      <c r="B20" s="23">
        <v>1401179</v>
      </c>
      <c r="C20" s="24" t="s">
        <v>67</v>
      </c>
      <c r="D20" s="24" t="s">
        <v>72</v>
      </c>
      <c r="E20" s="24" t="s">
        <v>8</v>
      </c>
      <c r="F20" s="24" t="s">
        <v>73</v>
      </c>
      <c r="G20" s="25" t="s">
        <v>11</v>
      </c>
      <c r="H20" s="29"/>
      <c r="I20" s="45">
        <v>378.6</v>
      </c>
      <c r="J20" s="38">
        <v>348.01</v>
      </c>
      <c r="K20" s="37">
        <f t="shared" si="0"/>
        <v>0</v>
      </c>
      <c r="L20" s="30">
        <f t="shared" si="1"/>
        <v>0</v>
      </c>
    </row>
    <row r="21" spans="1:12" ht="48">
      <c r="A21" s="23">
        <v>82</v>
      </c>
      <c r="B21" s="24">
        <v>1134355</v>
      </c>
      <c r="C21" s="24" t="s">
        <v>74</v>
      </c>
      <c r="D21" s="24" t="s">
        <v>75</v>
      </c>
      <c r="E21" s="24" t="s">
        <v>76</v>
      </c>
      <c r="F21" s="24" t="s">
        <v>77</v>
      </c>
      <c r="G21" s="25" t="s">
        <v>11</v>
      </c>
      <c r="H21" s="29"/>
      <c r="I21" s="43">
        <v>364.6</v>
      </c>
      <c r="J21" s="38">
        <v>328.65</v>
      </c>
      <c r="K21" s="37">
        <f t="shared" si="0"/>
        <v>0</v>
      </c>
      <c r="L21" s="30">
        <f t="shared" si="1"/>
        <v>0</v>
      </c>
    </row>
    <row r="22" spans="1:12" ht="24">
      <c r="A22" s="23">
        <v>103</v>
      </c>
      <c r="B22" s="23">
        <v>1329200</v>
      </c>
      <c r="C22" s="24" t="s">
        <v>78</v>
      </c>
      <c r="D22" s="24" t="s">
        <v>79</v>
      </c>
      <c r="E22" s="24" t="s">
        <v>7</v>
      </c>
      <c r="F22" s="24" t="s">
        <v>80</v>
      </c>
      <c r="G22" s="25" t="s">
        <v>11</v>
      </c>
      <c r="H22" s="29"/>
      <c r="I22" s="45">
        <v>169.5</v>
      </c>
      <c r="J22" s="38">
        <v>154.23</v>
      </c>
      <c r="K22" s="37">
        <f t="shared" si="0"/>
        <v>0</v>
      </c>
      <c r="L22" s="30">
        <f t="shared" si="1"/>
        <v>0</v>
      </c>
    </row>
    <row r="23" spans="1:12" ht="24">
      <c r="A23" s="23">
        <v>104</v>
      </c>
      <c r="B23" s="23">
        <v>1329201</v>
      </c>
      <c r="C23" s="24" t="s">
        <v>78</v>
      </c>
      <c r="D23" s="24" t="s">
        <v>79</v>
      </c>
      <c r="E23" s="24" t="s">
        <v>7</v>
      </c>
      <c r="F23" s="24" t="s">
        <v>81</v>
      </c>
      <c r="G23" s="25" t="s">
        <v>11</v>
      </c>
      <c r="H23" s="29"/>
      <c r="I23" s="45">
        <v>307.3</v>
      </c>
      <c r="J23" s="38">
        <v>279.61</v>
      </c>
      <c r="K23" s="37">
        <f t="shared" si="0"/>
        <v>0</v>
      </c>
      <c r="L23" s="30">
        <f t="shared" si="1"/>
        <v>0</v>
      </c>
    </row>
    <row r="24" spans="1:12" ht="24">
      <c r="A24" s="23">
        <v>128</v>
      </c>
      <c r="B24" s="23">
        <v>3086742</v>
      </c>
      <c r="C24" s="24" t="s">
        <v>82</v>
      </c>
      <c r="D24" s="24" t="s">
        <v>83</v>
      </c>
      <c r="E24" s="24" t="s">
        <v>84</v>
      </c>
      <c r="F24" s="24" t="s">
        <v>85</v>
      </c>
      <c r="G24" s="25" t="s">
        <v>11</v>
      </c>
      <c r="H24" s="29"/>
      <c r="I24" s="45">
        <v>161.4</v>
      </c>
      <c r="J24" s="38">
        <v>161.4</v>
      </c>
      <c r="K24" s="37">
        <f t="shared" si="0"/>
        <v>0</v>
      </c>
      <c r="L24" s="30">
        <f t="shared" si="1"/>
        <v>0</v>
      </c>
    </row>
    <row r="25" spans="1:12" ht="24">
      <c r="A25" s="23">
        <v>142</v>
      </c>
      <c r="B25" s="24">
        <v>1085080</v>
      </c>
      <c r="C25" s="24" t="s">
        <v>86</v>
      </c>
      <c r="D25" s="24" t="s">
        <v>87</v>
      </c>
      <c r="E25" s="24" t="s">
        <v>6</v>
      </c>
      <c r="F25" s="24" t="s">
        <v>88</v>
      </c>
      <c r="G25" s="25" t="s">
        <v>11</v>
      </c>
      <c r="H25" s="29"/>
      <c r="I25" s="43">
        <v>7689.6</v>
      </c>
      <c r="J25" s="39">
        <v>7689.6</v>
      </c>
      <c r="K25" s="37">
        <f t="shared" si="0"/>
        <v>0</v>
      </c>
      <c r="L25" s="30">
        <f t="shared" si="1"/>
        <v>0</v>
      </c>
    </row>
    <row r="26" spans="1:12" ht="24">
      <c r="A26" s="23">
        <v>158</v>
      </c>
      <c r="B26" s="23">
        <v>1070063</v>
      </c>
      <c r="C26" s="24" t="s">
        <v>89</v>
      </c>
      <c r="D26" s="24" t="s">
        <v>90</v>
      </c>
      <c r="E26" s="24" t="s">
        <v>7</v>
      </c>
      <c r="F26" s="24" t="s">
        <v>91</v>
      </c>
      <c r="G26" s="25" t="s">
        <v>11</v>
      </c>
      <c r="H26" s="29"/>
      <c r="I26" s="45">
        <v>277.4</v>
      </c>
      <c r="J26" s="38">
        <v>246</v>
      </c>
      <c r="K26" s="37">
        <f t="shared" si="0"/>
        <v>0</v>
      </c>
      <c r="L26" s="30">
        <f t="shared" si="1"/>
        <v>0</v>
      </c>
    </row>
    <row r="27" spans="1:12" ht="24">
      <c r="A27" s="23">
        <v>159</v>
      </c>
      <c r="B27" s="23">
        <v>1070066</v>
      </c>
      <c r="C27" s="24" t="s">
        <v>89</v>
      </c>
      <c r="D27" s="24" t="s">
        <v>90</v>
      </c>
      <c r="E27" s="24" t="s">
        <v>7</v>
      </c>
      <c r="F27" s="24" t="s">
        <v>92</v>
      </c>
      <c r="G27" s="25" t="s">
        <v>11</v>
      </c>
      <c r="H27" s="29"/>
      <c r="I27" s="45">
        <v>462.3</v>
      </c>
      <c r="J27" s="38">
        <v>410.01</v>
      </c>
      <c r="K27" s="37">
        <f t="shared" si="0"/>
        <v>0</v>
      </c>
      <c r="L27" s="30">
        <f t="shared" si="1"/>
        <v>0</v>
      </c>
    </row>
    <row r="28" spans="1:12" ht="36">
      <c r="A28" s="23">
        <v>187</v>
      </c>
      <c r="B28" s="24">
        <v>1079600</v>
      </c>
      <c r="C28" s="24" t="s">
        <v>93</v>
      </c>
      <c r="D28" s="24" t="s">
        <v>94</v>
      </c>
      <c r="E28" s="24" t="s">
        <v>10</v>
      </c>
      <c r="F28" s="24" t="s">
        <v>95</v>
      </c>
      <c r="G28" s="25" t="s">
        <v>11</v>
      </c>
      <c r="H28" s="29"/>
      <c r="I28" s="43">
        <v>884.3</v>
      </c>
      <c r="J28" s="38">
        <v>784.99</v>
      </c>
      <c r="K28" s="37">
        <f t="shared" si="0"/>
        <v>0</v>
      </c>
      <c r="L28" s="30">
        <f t="shared" si="1"/>
        <v>0</v>
      </c>
    </row>
    <row r="29" spans="1:12" ht="36">
      <c r="A29" s="23">
        <v>188</v>
      </c>
      <c r="B29" s="24">
        <v>1079602</v>
      </c>
      <c r="C29" s="24" t="s">
        <v>93</v>
      </c>
      <c r="D29" s="24" t="s">
        <v>94</v>
      </c>
      <c r="E29" s="24" t="s">
        <v>10</v>
      </c>
      <c r="F29" s="24" t="s">
        <v>96</v>
      </c>
      <c r="G29" s="25" t="s">
        <v>11</v>
      </c>
      <c r="H29" s="29"/>
      <c r="I29" s="43">
        <v>1182.3</v>
      </c>
      <c r="J29" s="39">
        <v>1050</v>
      </c>
      <c r="K29" s="37">
        <f t="shared" si="0"/>
        <v>0</v>
      </c>
      <c r="L29" s="30">
        <f t="shared" si="1"/>
        <v>0</v>
      </c>
    </row>
    <row r="30" spans="1:12" ht="24">
      <c r="A30" s="23">
        <v>189</v>
      </c>
      <c r="B30" s="24">
        <v>1088200</v>
      </c>
      <c r="C30" s="24" t="s">
        <v>97</v>
      </c>
      <c r="D30" s="24" t="s">
        <v>98</v>
      </c>
      <c r="E30" s="24" t="s">
        <v>99</v>
      </c>
      <c r="F30" s="24" t="s">
        <v>100</v>
      </c>
      <c r="G30" s="25" t="s">
        <v>11</v>
      </c>
      <c r="H30" s="29"/>
      <c r="I30" s="43">
        <v>1141.5</v>
      </c>
      <c r="J30" s="39">
        <v>1112.85</v>
      </c>
      <c r="K30" s="37">
        <f t="shared" si="0"/>
        <v>0</v>
      </c>
      <c r="L30" s="30">
        <f t="shared" si="1"/>
        <v>0</v>
      </c>
    </row>
    <row r="31" spans="1:12" ht="24">
      <c r="A31" s="23">
        <v>190</v>
      </c>
      <c r="B31" s="24">
        <v>1088201</v>
      </c>
      <c r="C31" s="24" t="s">
        <v>97</v>
      </c>
      <c r="D31" s="24" t="s">
        <v>98</v>
      </c>
      <c r="E31" s="24" t="s">
        <v>99</v>
      </c>
      <c r="F31" s="24" t="s">
        <v>101</v>
      </c>
      <c r="G31" s="25" t="s">
        <v>11</v>
      </c>
      <c r="H31" s="29"/>
      <c r="I31" s="43">
        <v>1141.5</v>
      </c>
      <c r="J31" s="39">
        <v>1112.85</v>
      </c>
      <c r="K31" s="37">
        <f t="shared" si="0"/>
        <v>0</v>
      </c>
      <c r="L31" s="30">
        <f t="shared" si="1"/>
        <v>0</v>
      </c>
    </row>
    <row r="32" spans="1:12" ht="24">
      <c r="A32" s="23">
        <v>191</v>
      </c>
      <c r="B32" s="24">
        <v>1088202</v>
      </c>
      <c r="C32" s="24" t="s">
        <v>97</v>
      </c>
      <c r="D32" s="24" t="s">
        <v>98</v>
      </c>
      <c r="E32" s="24" t="s">
        <v>99</v>
      </c>
      <c r="F32" s="24" t="s">
        <v>102</v>
      </c>
      <c r="G32" s="25" t="s">
        <v>11</v>
      </c>
      <c r="H32" s="29"/>
      <c r="I32" s="43">
        <v>1141.5</v>
      </c>
      <c r="J32" s="39">
        <v>1112.85</v>
      </c>
      <c r="K32" s="37">
        <f t="shared" si="0"/>
        <v>0</v>
      </c>
      <c r="L32" s="30">
        <f t="shared" si="1"/>
        <v>0</v>
      </c>
    </row>
    <row r="33" spans="1:12" ht="24">
      <c r="A33" s="23">
        <v>192</v>
      </c>
      <c r="B33" s="24">
        <v>1088203</v>
      </c>
      <c r="C33" s="24" t="s">
        <v>97</v>
      </c>
      <c r="D33" s="24" t="s">
        <v>98</v>
      </c>
      <c r="E33" s="24" t="s">
        <v>99</v>
      </c>
      <c r="F33" s="24" t="s">
        <v>103</v>
      </c>
      <c r="G33" s="25" t="s">
        <v>11</v>
      </c>
      <c r="H33" s="29"/>
      <c r="I33" s="43">
        <v>1141.5</v>
      </c>
      <c r="J33" s="39">
        <v>1112.85</v>
      </c>
      <c r="K33" s="37">
        <f t="shared" si="0"/>
        <v>0</v>
      </c>
      <c r="L33" s="30">
        <f t="shared" si="1"/>
        <v>0</v>
      </c>
    </row>
    <row r="34" spans="1:12" ht="36">
      <c r="A34" s="23">
        <v>193</v>
      </c>
      <c r="B34" s="24">
        <v>1088207</v>
      </c>
      <c r="C34" s="24" t="s">
        <v>97</v>
      </c>
      <c r="D34" s="24" t="s">
        <v>104</v>
      </c>
      <c r="E34" s="24" t="s">
        <v>105</v>
      </c>
      <c r="F34" s="24" t="s">
        <v>106</v>
      </c>
      <c r="G34" s="25" t="s">
        <v>11</v>
      </c>
      <c r="H34" s="29"/>
      <c r="I34" s="43">
        <v>1141.5</v>
      </c>
      <c r="J34" s="39">
        <v>1112.85</v>
      </c>
      <c r="K34" s="37">
        <f t="shared" si="0"/>
        <v>0</v>
      </c>
      <c r="L34" s="30">
        <f t="shared" si="1"/>
        <v>0</v>
      </c>
    </row>
    <row r="35" spans="1:12" ht="36">
      <c r="A35" s="23">
        <v>194</v>
      </c>
      <c r="B35" s="24">
        <v>1088206</v>
      </c>
      <c r="C35" s="24" t="s">
        <v>97</v>
      </c>
      <c r="D35" s="24" t="s">
        <v>104</v>
      </c>
      <c r="E35" s="24" t="s">
        <v>105</v>
      </c>
      <c r="F35" s="24" t="s">
        <v>107</v>
      </c>
      <c r="G35" s="25" t="s">
        <v>11</v>
      </c>
      <c r="H35" s="29"/>
      <c r="I35" s="43">
        <v>1141.5</v>
      </c>
      <c r="J35" s="39">
        <v>1112.85</v>
      </c>
      <c r="K35" s="37">
        <f t="shared" si="0"/>
        <v>0</v>
      </c>
      <c r="L35" s="30">
        <f t="shared" si="1"/>
        <v>0</v>
      </c>
    </row>
    <row r="36" spans="1:12" ht="36">
      <c r="A36" s="23">
        <v>195</v>
      </c>
      <c r="B36" s="24">
        <v>1088205</v>
      </c>
      <c r="C36" s="24" t="s">
        <v>97</v>
      </c>
      <c r="D36" s="24" t="s">
        <v>104</v>
      </c>
      <c r="E36" s="24" t="s">
        <v>105</v>
      </c>
      <c r="F36" s="24" t="s">
        <v>108</v>
      </c>
      <c r="G36" s="25" t="s">
        <v>11</v>
      </c>
      <c r="H36" s="29"/>
      <c r="I36" s="43">
        <v>1141.5</v>
      </c>
      <c r="J36" s="39">
        <v>1112.85</v>
      </c>
      <c r="K36" s="37">
        <f t="shared" si="0"/>
        <v>0</v>
      </c>
      <c r="L36" s="30">
        <f t="shared" si="1"/>
        <v>0</v>
      </c>
    </row>
    <row r="37" spans="1:12" ht="36">
      <c r="A37" s="23">
        <v>196</v>
      </c>
      <c r="B37" s="24">
        <v>1088204</v>
      </c>
      <c r="C37" s="24" t="s">
        <v>97</v>
      </c>
      <c r="D37" s="24" t="s">
        <v>104</v>
      </c>
      <c r="E37" s="24" t="s">
        <v>105</v>
      </c>
      <c r="F37" s="24" t="s">
        <v>109</v>
      </c>
      <c r="G37" s="25" t="s">
        <v>11</v>
      </c>
      <c r="H37" s="29"/>
      <c r="I37" s="43">
        <v>1141.5</v>
      </c>
      <c r="J37" s="39">
        <v>1112.85</v>
      </c>
      <c r="K37" s="37">
        <f t="shared" si="0"/>
        <v>0</v>
      </c>
      <c r="L37" s="30">
        <f t="shared" si="1"/>
        <v>0</v>
      </c>
    </row>
    <row r="38" spans="1:12" ht="36">
      <c r="A38" s="23">
        <v>221</v>
      </c>
      <c r="B38" s="24">
        <v>7099142</v>
      </c>
      <c r="C38" s="24" t="s">
        <v>110</v>
      </c>
      <c r="D38" s="24" t="s">
        <v>111</v>
      </c>
      <c r="E38" s="24" t="s">
        <v>112</v>
      </c>
      <c r="F38" s="24" t="s">
        <v>113</v>
      </c>
      <c r="G38" s="25" t="s">
        <v>11</v>
      </c>
      <c r="H38" s="29"/>
      <c r="I38" s="45">
        <v>1094.7</v>
      </c>
      <c r="J38" s="39">
        <v>1094.7</v>
      </c>
      <c r="K38" s="37">
        <f t="shared" si="0"/>
        <v>0</v>
      </c>
      <c r="L38" s="30">
        <f t="shared" si="1"/>
        <v>0</v>
      </c>
    </row>
    <row r="39" spans="1:12" ht="36">
      <c r="A39" s="23">
        <v>222</v>
      </c>
      <c r="B39" s="24">
        <v>7099143</v>
      </c>
      <c r="C39" s="24" t="s">
        <v>110</v>
      </c>
      <c r="D39" s="24" t="s">
        <v>111</v>
      </c>
      <c r="E39" s="24" t="s">
        <v>112</v>
      </c>
      <c r="F39" s="24" t="s">
        <v>114</v>
      </c>
      <c r="G39" s="25" t="s">
        <v>11</v>
      </c>
      <c r="H39" s="29"/>
      <c r="I39" s="48">
        <v>2189.3</v>
      </c>
      <c r="J39" s="39">
        <v>2189.3</v>
      </c>
      <c r="K39" s="37">
        <f t="shared" si="0"/>
        <v>0</v>
      </c>
      <c r="L39" s="30">
        <f t="shared" si="1"/>
        <v>0</v>
      </c>
    </row>
    <row r="40" spans="1:12" s="18" customFormat="1" ht="15">
      <c r="A40" s="51" t="s">
        <v>16</v>
      </c>
      <c r="B40" s="52"/>
      <c r="C40" s="52"/>
      <c r="D40" s="52"/>
      <c r="E40" s="52"/>
      <c r="F40" s="52"/>
      <c r="G40" s="52"/>
      <c r="H40" s="52"/>
      <c r="I40" s="52"/>
      <c r="J40" s="53"/>
      <c r="K40" s="31">
        <f>SUM(K7:K39)</f>
        <v>0</v>
      </c>
      <c r="L40" s="32">
        <f>SUM(L7:L39)</f>
        <v>0</v>
      </c>
    </row>
    <row r="41" spans="1:12" s="18" customFormat="1" ht="15">
      <c r="A41" s="54" t="s">
        <v>17</v>
      </c>
      <c r="B41" s="55"/>
      <c r="C41" s="55"/>
      <c r="D41" s="55"/>
      <c r="E41" s="55"/>
      <c r="F41" s="55"/>
      <c r="G41" s="55"/>
      <c r="H41" s="55"/>
      <c r="I41" s="55"/>
      <c r="J41" s="56"/>
      <c r="K41" s="33">
        <f>K40*0.1</f>
        <v>0</v>
      </c>
      <c r="L41" s="34">
        <f>L40*0.1</f>
        <v>0</v>
      </c>
    </row>
    <row r="42" spans="1:12" s="18" customFormat="1" ht="15.75" thickBot="1">
      <c r="A42" s="57" t="s">
        <v>18</v>
      </c>
      <c r="B42" s="58"/>
      <c r="C42" s="58"/>
      <c r="D42" s="58"/>
      <c r="E42" s="58"/>
      <c r="F42" s="58"/>
      <c r="G42" s="58"/>
      <c r="H42" s="58"/>
      <c r="I42" s="58"/>
      <c r="J42" s="59"/>
      <c r="K42" s="35">
        <f>K40+K41</f>
        <v>0</v>
      </c>
      <c r="L42" s="36">
        <f>L40+L41</f>
        <v>0</v>
      </c>
    </row>
    <row r="43" ht="15.75" thickTop="1"/>
  </sheetData>
  <sheetProtection/>
  <mergeCells count="5">
    <mergeCell ref="A2:L2"/>
    <mergeCell ref="A3:L3"/>
    <mergeCell ref="A40:J40"/>
    <mergeCell ref="A41:J41"/>
    <mergeCell ref="A42:J4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25.7109375" style="0" customWidth="1"/>
    <col min="3" max="3" width="31.57421875" style="0" customWidth="1"/>
    <col min="5" max="5" width="23.57421875" style="0" customWidth="1"/>
    <col min="6" max="6" width="21.28125" style="0" customWidth="1"/>
    <col min="7" max="7" width="22.00390625" style="0" customWidth="1"/>
  </cols>
  <sheetData>
    <row r="2" spans="2:7" ht="15">
      <c r="B2" s="1" t="s">
        <v>14</v>
      </c>
      <c r="C2" s="1"/>
      <c r="D2" s="1"/>
      <c r="E2" s="22" t="s">
        <v>15</v>
      </c>
      <c r="F2" s="2"/>
      <c r="G2" s="2"/>
    </row>
    <row r="4" spans="2:7" ht="15.75" thickBot="1">
      <c r="B4" s="2"/>
      <c r="C4" s="2"/>
      <c r="D4" s="2"/>
      <c r="E4" s="2"/>
      <c r="F4" s="2"/>
      <c r="G4" s="2"/>
    </row>
    <row r="5" spans="2:7" ht="24.75" thickBot="1">
      <c r="B5" s="3" t="s">
        <v>30</v>
      </c>
      <c r="C5" s="4" t="s">
        <v>115</v>
      </c>
      <c r="D5" s="2"/>
      <c r="E5" s="5" t="s">
        <v>31</v>
      </c>
      <c r="F5" s="6" t="s">
        <v>32</v>
      </c>
      <c r="G5" s="7" t="s">
        <v>33</v>
      </c>
    </row>
    <row r="6" spans="2:7" ht="15.75" thickBot="1">
      <c r="B6" s="8"/>
      <c r="C6" s="9"/>
      <c r="D6" s="2"/>
      <c r="E6" s="10">
        <f>SUM('Phoenix pharma'!K7:K39)</f>
        <v>0</v>
      </c>
      <c r="F6" s="10">
        <f>SUM('Phoenix pharma'!L7:L39)</f>
        <v>0</v>
      </c>
      <c r="G6" s="11">
        <f>F6*1.1</f>
        <v>0</v>
      </c>
    </row>
    <row r="7" spans="2:7" ht="24.75" customHeight="1" thickBot="1">
      <c r="B7" s="3" t="s">
        <v>34</v>
      </c>
      <c r="C7" s="12" t="s">
        <v>35</v>
      </c>
      <c r="D7" s="2"/>
      <c r="E7" s="60" t="s">
        <v>36</v>
      </c>
      <c r="F7" s="61"/>
      <c r="G7" s="62"/>
    </row>
    <row r="8" spans="2:7" ht="15.75" thickBot="1">
      <c r="B8" s="8"/>
      <c r="C8" s="9"/>
      <c r="D8" s="2"/>
      <c r="E8" s="13">
        <f>E6/1000</f>
        <v>0</v>
      </c>
      <c r="F8" s="13">
        <f>F6/1000</f>
        <v>0</v>
      </c>
      <c r="G8" s="21">
        <f>G6/1000</f>
        <v>0</v>
      </c>
    </row>
    <row r="9" spans="2:7" ht="15">
      <c r="B9" s="3" t="s">
        <v>37</v>
      </c>
      <c r="C9" s="12" t="s">
        <v>38</v>
      </c>
      <c r="D9" s="2"/>
      <c r="E9" s="9"/>
      <c r="F9" s="9"/>
      <c r="G9" s="14"/>
    </row>
    <row r="10" spans="2:7" ht="15">
      <c r="B10" s="8"/>
      <c r="C10" s="9"/>
      <c r="D10" s="2"/>
      <c r="E10" s="9"/>
      <c r="F10" s="9"/>
      <c r="G10" s="14"/>
    </row>
    <row r="11" spans="2:7" ht="15">
      <c r="B11" s="3" t="s">
        <v>39</v>
      </c>
      <c r="C11" s="12" t="s">
        <v>40</v>
      </c>
      <c r="D11" s="2"/>
      <c r="E11" s="9"/>
      <c r="F11" s="9"/>
      <c r="G11" s="14"/>
    </row>
    <row r="12" spans="2:7" ht="15">
      <c r="B12" s="8"/>
      <c r="C12" s="9"/>
      <c r="D12" s="2"/>
      <c r="E12" s="2"/>
      <c r="F12" s="2"/>
      <c r="G12" s="14"/>
    </row>
    <row r="13" spans="2:7" ht="15.75">
      <c r="B13" s="3" t="s">
        <v>41</v>
      </c>
      <c r="C13" s="12" t="s">
        <v>42</v>
      </c>
      <c r="D13" s="2"/>
      <c r="E13" s="15" t="s">
        <v>43</v>
      </c>
      <c r="F13" s="16">
        <v>2</v>
      </c>
      <c r="G13" s="14"/>
    </row>
    <row r="14" spans="2:7" ht="15">
      <c r="B14" s="8"/>
      <c r="C14" s="9"/>
      <c r="D14" s="2"/>
      <c r="E14" s="9"/>
      <c r="F14" s="9"/>
      <c r="G14" s="14"/>
    </row>
    <row r="15" spans="2:7" ht="25.5">
      <c r="B15" s="3" t="s">
        <v>44</v>
      </c>
      <c r="C15" s="4" t="s">
        <v>45</v>
      </c>
      <c r="D15" s="2"/>
      <c r="E15" s="15" t="s">
        <v>46</v>
      </c>
      <c r="F15" s="12" t="s">
        <v>47</v>
      </c>
      <c r="G15" s="2"/>
    </row>
    <row r="16" spans="2:7" ht="15">
      <c r="B16" s="8"/>
      <c r="C16" s="9"/>
      <c r="D16" s="2"/>
      <c r="E16" s="2"/>
      <c r="F16" s="2"/>
      <c r="G16" s="2"/>
    </row>
    <row r="17" spans="2:7" ht="25.5">
      <c r="B17" s="3" t="s">
        <v>48</v>
      </c>
      <c r="C17" s="4" t="s">
        <v>116</v>
      </c>
      <c r="D17" s="2"/>
      <c r="E17" s="2"/>
      <c r="F17" s="2"/>
      <c r="G17" s="2"/>
    </row>
    <row r="18" spans="2:7" ht="15">
      <c r="B18" s="8"/>
      <c r="C18" s="9"/>
      <c r="D18" s="2"/>
      <c r="E18" s="2"/>
      <c r="F18" s="2"/>
      <c r="G18" s="2"/>
    </row>
    <row r="19" spans="2:3" ht="15">
      <c r="B19" s="3" t="s">
        <v>49</v>
      </c>
      <c r="C19" s="4" t="s">
        <v>50</v>
      </c>
    </row>
    <row r="20" spans="2:3" ht="15">
      <c r="B20" s="8"/>
      <c r="C20" s="9"/>
    </row>
    <row r="21" spans="2:3" ht="15">
      <c r="B21" s="3" t="s">
        <v>51</v>
      </c>
      <c r="C21" s="17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Radakovic</cp:lastModifiedBy>
  <cp:lastPrinted>2015-08-02T20:30:28Z</cp:lastPrinted>
  <dcterms:created xsi:type="dcterms:W3CDTF">2013-07-24T11:49:32Z</dcterms:created>
  <dcterms:modified xsi:type="dcterms:W3CDTF">2015-12-14T14:06:28Z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