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Adoc" sheetId="1" r:id="rId1"/>
    <sheet name="Obrazac KVI" sheetId="2" r:id="rId2"/>
  </sheets>
  <definedNames>
    <definedName name="_xlnm.Print_Area" localSheetId="0">'Adoc'!$A$1:$L$18</definedName>
    <definedName name="_xlnm.Print_Area" localSheetId="1">'Obrazac KVI'!$A$1:$H$18</definedName>
  </definedNames>
  <calcPr fullCalcOnLoad="1"/>
</workbook>
</file>

<file path=xl/sharedStrings.xml><?xml version="1.0" encoding="utf-8"?>
<sst xmlns="http://schemas.openxmlformats.org/spreadsheetml/2006/main" count="91" uniqueCount="67">
  <si>
    <t>Партија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</si>
  <si>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</si>
  <si>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</si>
  <si>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</si>
  <si>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</si>
  <si>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</si>
  <si>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</si>
  <si>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>Фармацеутски облик</t>
  </si>
  <si>
    <t>ПРИЛОГ 1 УГОВОРА - СПЕЦИФИКАЦИЈА ЛЕКОВА СА ЦЕНАМА</t>
  </si>
  <si>
    <t>ЈКЛ</t>
  </si>
  <si>
    <t>komad</t>
  </si>
  <si>
    <t>Предмет набавке (заштићено име лека)</t>
  </si>
  <si>
    <t>Паковање и јачина лека</t>
  </si>
  <si>
    <t>Количина</t>
  </si>
  <si>
    <t>tableta</t>
  </si>
  <si>
    <t>film tableta</t>
  </si>
  <si>
    <t>NOVOMIX 30 FLEXPEN</t>
  </si>
  <si>
    <t>suspenzija za injekciju</t>
  </si>
  <si>
    <t>Novo Nordisk A/S; Novo Nordisk Production S.A.S</t>
  </si>
  <si>
    <t>0041528</t>
  </si>
  <si>
    <t>CLOPICOR</t>
  </si>
  <si>
    <t>CORACE</t>
  </si>
  <si>
    <t>CORACE PLUS</t>
  </si>
  <si>
    <t>TELMIPRES</t>
  </si>
  <si>
    <t>TELMIPRES PLUS</t>
  </si>
  <si>
    <t>NOLVADEX</t>
  </si>
  <si>
    <t xml:space="preserve">Јединична процењена цена без  ПДВ-а </t>
  </si>
  <si>
    <t xml:space="preserve">Јединична цена без  ПДВ-а </t>
  </si>
  <si>
    <t>pen sa uloskom, 5 po 3 ml (100 j./1 ml )</t>
  </si>
  <si>
    <t>blister, 28 po 75 mg</t>
  </si>
  <si>
    <t>Actavis LTD</t>
  </si>
  <si>
    <t>Број понуда по партији</t>
  </si>
  <si>
    <t>blister, 28 po 2,5mg</t>
  </si>
  <si>
    <t>Actavis LTD; Actavis EHF; Balkanpharma-Dupnitsa AD</t>
  </si>
  <si>
    <t>blister, 28 po 5mg</t>
  </si>
  <si>
    <t>blister, 28 po (2,5mg+12,5mg)</t>
  </si>
  <si>
    <t>blister, 28 po (5mg+25mg)</t>
  </si>
  <si>
    <t>blister, 28 po 40mg</t>
  </si>
  <si>
    <t>Actavis LTD; Actavis EHF</t>
  </si>
  <si>
    <t>blister, 28 po 80mg</t>
  </si>
  <si>
    <t>blister, 28 po 80mg+12,5mg</t>
  </si>
  <si>
    <t>blister, 30 po 10 mg</t>
  </si>
  <si>
    <t>AstraZeneca UK Limited</t>
  </si>
  <si>
    <t>ПРИЛОГ 2 УГОВОРА - ПОДАЦИ ЗА КВАРТАЛНО ИЗВЕШТАВАЊЕ</t>
  </si>
  <si>
    <t>Broj nabavke</t>
  </si>
  <si>
    <t>Tip nabavke</t>
  </si>
  <si>
    <t>Oblikovana po partijama, centralizovana</t>
  </si>
  <si>
    <t>Vrsta postupka</t>
  </si>
  <si>
    <t>Otvoreni</t>
  </si>
  <si>
    <t>Vrsta predmeta</t>
  </si>
  <si>
    <t>Dobra</t>
  </si>
  <si>
    <t>Delatnost</t>
  </si>
  <si>
    <t>Klasičan sektor</t>
  </si>
  <si>
    <t>Opis predmeta</t>
  </si>
  <si>
    <t>Lekovi sa A i A1 Liste lekova</t>
  </si>
  <si>
    <t>Šifra iz ORN</t>
  </si>
  <si>
    <t>404-1-110/15-65</t>
  </si>
  <si>
    <t>PROCENJENA  VREDNOST</t>
  </si>
  <si>
    <t>UGOVORENA VREDNOST    (bez PDV-a)</t>
  </si>
  <si>
    <t>UGOVORENA VREDNOST (sa PDV-om)</t>
  </si>
  <si>
    <t>U hiljadama dinara (za UJN)</t>
  </si>
  <si>
    <t>Broj ponuda</t>
  </si>
  <si>
    <t>Kriterijum</t>
  </si>
  <si>
    <t>Najniža ponuđena cena</t>
  </si>
  <si>
    <t xml:space="preserve">Укупна процењена вредност без ПДВ-а </t>
  </si>
  <si>
    <t>ADOC</t>
  </si>
  <si>
    <t>ADOC d.o.o.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</si>
</sst>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4" fontId="0" fillId="33" borderId="10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2" fillId="34" borderId="13" xfId="58" applyNumberFormat="1" applyFont="1" applyFill="1" applyBorder="1" applyAlignment="1">
      <alignment horizontal="center" vertical="center" wrapText="1"/>
      <protection/>
    </xf>
    <xf numFmtId="4" fontId="44" fillId="34" borderId="14" xfId="0" applyNumberFormat="1" applyFont="1" applyFill="1" applyBorder="1" applyAlignment="1">
      <alignment horizontal="center" vertical="center" wrapText="1"/>
    </xf>
    <xf numFmtId="4" fontId="0" fillId="33" borderId="15" xfId="0" applyNumberFormat="1" applyFill="1" applyBorder="1" applyAlignment="1">
      <alignment/>
    </xf>
    <xf numFmtId="0" fontId="3" fillId="0" borderId="16" xfId="57" applyFont="1" applyFill="1" applyBorder="1" applyAlignment="1">
      <alignment horizontal="center" vertical="center" wrapText="1"/>
      <protection/>
    </xf>
    <xf numFmtId="49" fontId="45" fillId="0" borderId="16" xfId="0" applyNumberFormat="1" applyFont="1" applyFill="1" applyBorder="1" applyAlignment="1">
      <alignment horizontal="center" vertical="center" wrapText="1"/>
    </xf>
    <xf numFmtId="49" fontId="45" fillId="0" borderId="16" xfId="0" applyNumberFormat="1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4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6" xfId="0" applyNumberFormat="1" applyFont="1" applyFill="1" applyBorder="1" applyAlignment="1">
      <alignment horizontal="center" vertical="center"/>
    </xf>
    <xf numFmtId="3" fontId="4" fillId="0" borderId="16" xfId="55" applyNumberFormat="1" applyFont="1" applyFill="1" applyBorder="1" applyAlignment="1">
      <alignment horizontal="center" vertical="center" wrapText="1"/>
      <protection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6" xfId="56" applyNumberFormat="1" applyFont="1" applyFill="1" applyBorder="1" applyAlignment="1">
      <alignment horizontal="center" vertical="center" wrapText="1"/>
      <protection/>
    </xf>
    <xf numFmtId="0" fontId="4" fillId="0" borderId="16" xfId="55" applyFont="1" applyFill="1" applyBorder="1" applyAlignment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" fillId="0" borderId="16" xfId="56" applyFont="1" applyFill="1" applyBorder="1" applyAlignment="1">
      <alignment horizontal="center" vertical="center" wrapText="1"/>
      <protection/>
    </xf>
    <xf numFmtId="0" fontId="5" fillId="35" borderId="16" xfId="0" applyFont="1" applyFill="1" applyBorder="1" applyAlignment="1">
      <alignment horizontal="center" vertical="center" wrapText="1"/>
    </xf>
    <xf numFmtId="4" fontId="47" fillId="0" borderId="16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4" fillId="0" borderId="16" xfId="0" applyFont="1" applyBorder="1" applyAlignment="1">
      <alignment horizontal="center" vertical="center" wrapText="1"/>
    </xf>
    <xf numFmtId="0" fontId="47" fillId="0" borderId="16" xfId="0" applyNumberFormat="1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 vertical="center" wrapText="1"/>
    </xf>
    <xf numFmtId="4" fontId="42" fillId="0" borderId="19" xfId="0" applyNumberFormat="1" applyFont="1" applyBorder="1" applyAlignment="1">
      <alignment vertical="center" wrapText="1"/>
    </xf>
    <xf numFmtId="4" fontId="42" fillId="0" borderId="20" xfId="0" applyNumberFormat="1" applyFont="1" applyBorder="1" applyAlignment="1">
      <alignment vertical="center" wrapText="1"/>
    </xf>
    <xf numFmtId="3" fontId="42" fillId="0" borderId="21" xfId="0" applyNumberFormat="1" applyFont="1" applyBorder="1" applyAlignment="1">
      <alignment vertical="center" wrapText="1"/>
    </xf>
    <xf numFmtId="3" fontId="42" fillId="0" borderId="18" xfId="0" applyNumberFormat="1" applyFont="1" applyBorder="1" applyAlignment="1">
      <alignment vertical="center" wrapText="1"/>
    </xf>
    <xf numFmtId="3" fontId="42" fillId="0" borderId="22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7" fillId="35" borderId="16" xfId="0" applyFont="1" applyFill="1" applyBorder="1" applyAlignment="1">
      <alignment horizontal="center" vertical="center" wrapText="1"/>
    </xf>
    <xf numFmtId="3" fontId="49" fillId="0" borderId="16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wrapText="1"/>
    </xf>
    <xf numFmtId="4" fontId="4" fillId="36" borderId="16" xfId="56" applyNumberFormat="1" applyFont="1" applyFill="1" applyBorder="1" applyAlignment="1">
      <alignment horizontal="center" vertical="center" wrapText="1"/>
      <protection/>
    </xf>
    <xf numFmtId="0" fontId="0" fillId="36" borderId="0" xfId="0" applyFill="1" applyAlignment="1">
      <alignment/>
    </xf>
    <xf numFmtId="0" fontId="44" fillId="36" borderId="13" xfId="0" applyFont="1" applyFill="1" applyBorder="1" applyAlignment="1">
      <alignment horizontal="center" vertical="center" wrapText="1"/>
    </xf>
    <xf numFmtId="4" fontId="4" fillId="36" borderId="16" xfId="55" applyNumberFormat="1" applyFont="1" applyFill="1" applyBorder="1" applyAlignment="1">
      <alignment horizontal="center" vertical="center" wrapText="1"/>
      <protection/>
    </xf>
    <xf numFmtId="4" fontId="4" fillId="36" borderId="16" xfId="0" applyNumberFormat="1" applyFont="1" applyFill="1" applyBorder="1" applyAlignment="1">
      <alignment horizontal="center" vertical="center" wrapText="1"/>
    </xf>
    <xf numFmtId="4" fontId="44" fillId="36" borderId="14" xfId="0" applyNumberFormat="1" applyFont="1" applyFill="1" applyBorder="1" applyAlignment="1">
      <alignment horizontal="center" vertical="center" wrapText="1"/>
    </xf>
    <xf numFmtId="4" fontId="45" fillId="36" borderId="16" xfId="0" applyNumberFormat="1" applyFont="1" applyFill="1" applyBorder="1" applyAlignment="1">
      <alignment horizontal="center" vertical="center"/>
    </xf>
    <xf numFmtId="0" fontId="44" fillId="36" borderId="23" xfId="0" applyFont="1" applyFill="1" applyBorder="1" applyAlignment="1">
      <alignment horizontal="right" vertical="center" wrapText="1"/>
    </xf>
    <xf numFmtId="0" fontId="50" fillId="36" borderId="24" xfId="0" applyFont="1" applyFill="1" applyBorder="1" applyAlignment="1">
      <alignment horizontal="right" vertical="center" wrapText="1"/>
    </xf>
    <xf numFmtId="0" fontId="50" fillId="36" borderId="25" xfId="0" applyFont="1" applyFill="1" applyBorder="1" applyAlignment="1">
      <alignment horizontal="right" vertical="center" wrapText="1"/>
    </xf>
    <xf numFmtId="4" fontId="44" fillId="36" borderId="26" xfId="0" applyNumberFormat="1" applyFont="1" applyFill="1" applyBorder="1" applyAlignment="1">
      <alignment horizontal="center" vertical="center" wrapText="1"/>
    </xf>
    <xf numFmtId="3" fontId="0" fillId="36" borderId="27" xfId="0" applyNumberFormat="1" applyFill="1" applyBorder="1" applyAlignment="1">
      <alignment horizontal="center" vertical="center"/>
    </xf>
    <xf numFmtId="0" fontId="44" fillId="34" borderId="28" xfId="0" applyFont="1" applyFill="1" applyBorder="1" applyAlignment="1">
      <alignment horizontal="right" vertical="center" wrapText="1"/>
    </xf>
    <xf numFmtId="0" fontId="44" fillId="34" borderId="29" xfId="0" applyFont="1" applyFill="1" applyBorder="1" applyAlignment="1">
      <alignment horizontal="right" vertical="center" wrapText="1"/>
    </xf>
    <xf numFmtId="0" fontId="50" fillId="34" borderId="30" xfId="0" applyFont="1" applyFill="1" applyBorder="1" applyAlignment="1">
      <alignment horizontal="right" vertical="center" wrapText="1"/>
    </xf>
    <xf numFmtId="0" fontId="50" fillId="34" borderId="16" xfId="0" applyFont="1" applyFill="1" applyBorder="1" applyAlignment="1">
      <alignment horizontal="right" vertical="center" wrapText="1"/>
    </xf>
    <xf numFmtId="0" fontId="50" fillId="34" borderId="31" xfId="0" applyFont="1" applyFill="1" applyBorder="1" applyAlignment="1">
      <alignment horizontal="right" vertical="center" wrapText="1"/>
    </xf>
    <xf numFmtId="0" fontId="50" fillId="34" borderId="32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42" fillId="37" borderId="21" xfId="0" applyNumberFormat="1" applyFont="1" applyFill="1" applyBorder="1" applyAlignment="1">
      <alignment horizontal="center" vertical="center" wrapText="1"/>
    </xf>
    <xf numFmtId="4" fontId="42" fillId="37" borderId="19" xfId="0" applyNumberFormat="1" applyFont="1" applyFill="1" applyBorder="1" applyAlignment="1">
      <alignment horizontal="center" vertical="center" wrapText="1"/>
    </xf>
    <xf numFmtId="4" fontId="42" fillId="37" borderId="2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3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3" max="3" width="17.57421875" style="0" customWidth="1"/>
    <col min="4" max="4" width="13.8515625" style="0" customWidth="1"/>
    <col min="5" max="5" width="11.421875" style="0" customWidth="1"/>
    <col min="6" max="6" width="17.421875" style="0" customWidth="1"/>
    <col min="9" max="9" width="11.7109375" style="43" hidden="1" customWidth="1"/>
    <col min="10" max="10" width="9.57421875" style="0" customWidth="1"/>
    <col min="11" max="11" width="14.7109375" style="43" hidden="1" customWidth="1"/>
    <col min="12" max="12" width="15.140625" style="1" customWidth="1"/>
    <col min="13" max="13" width="11.28125" style="43" hidden="1" customWidth="1"/>
  </cols>
  <sheetData>
    <row r="2" spans="1:13" ht="12.75">
      <c r="A2" s="60" t="s">
        <v>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2.75">
      <c r="A3" s="61" t="s">
        <v>66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ht="13.5" thickBot="1"/>
    <row r="5" spans="1:13" ht="53.25" customHeight="1" thickTop="1">
      <c r="A5" s="5" t="s">
        <v>0</v>
      </c>
      <c r="B5" s="6" t="s">
        <v>9</v>
      </c>
      <c r="C5" s="6" t="s">
        <v>11</v>
      </c>
      <c r="D5" s="6" t="s">
        <v>7</v>
      </c>
      <c r="E5" s="6" t="s">
        <v>12</v>
      </c>
      <c r="F5" s="6" t="s">
        <v>5</v>
      </c>
      <c r="G5" s="7" t="s">
        <v>6</v>
      </c>
      <c r="H5" s="6" t="s">
        <v>13</v>
      </c>
      <c r="I5" s="44" t="s">
        <v>26</v>
      </c>
      <c r="J5" s="6" t="s">
        <v>27</v>
      </c>
      <c r="K5" s="47" t="s">
        <v>64</v>
      </c>
      <c r="L5" s="8" t="s">
        <v>1</v>
      </c>
      <c r="M5" s="52" t="s">
        <v>31</v>
      </c>
    </row>
    <row r="6" spans="1:13" ht="53.25" customHeight="1">
      <c r="A6" s="10">
        <v>78</v>
      </c>
      <c r="B6" s="11" t="s">
        <v>19</v>
      </c>
      <c r="C6" s="13" t="s">
        <v>16</v>
      </c>
      <c r="D6" s="19" t="s">
        <v>17</v>
      </c>
      <c r="E6" s="19" t="s">
        <v>28</v>
      </c>
      <c r="F6" s="19" t="s">
        <v>18</v>
      </c>
      <c r="G6" s="21" t="s">
        <v>10</v>
      </c>
      <c r="H6" s="16"/>
      <c r="I6" s="45">
        <v>3735.4</v>
      </c>
      <c r="J6" s="14">
        <v>3618</v>
      </c>
      <c r="K6" s="48">
        <f>H6*I6</f>
        <v>0</v>
      </c>
      <c r="L6" s="40">
        <f aca="true" t="shared" si="0" ref="L6:L15">H6*J6</f>
        <v>0</v>
      </c>
      <c r="M6" s="53">
        <v>3</v>
      </c>
    </row>
    <row r="7" spans="1:13" ht="53.25" customHeight="1">
      <c r="A7" s="10">
        <v>127</v>
      </c>
      <c r="B7" s="12">
        <v>1068030</v>
      </c>
      <c r="C7" s="13" t="s">
        <v>20</v>
      </c>
      <c r="D7" s="20" t="s">
        <v>15</v>
      </c>
      <c r="E7" s="20" t="s">
        <v>29</v>
      </c>
      <c r="F7" s="20" t="s">
        <v>30</v>
      </c>
      <c r="G7" s="21" t="s">
        <v>10</v>
      </c>
      <c r="H7" s="17"/>
      <c r="I7" s="46">
        <v>499.9</v>
      </c>
      <c r="J7" s="14">
        <v>499.9</v>
      </c>
      <c r="K7" s="48">
        <f aca="true" t="shared" si="1" ref="K7:K15">H7*I7</f>
        <v>0</v>
      </c>
      <c r="L7" s="40">
        <f t="shared" si="0"/>
        <v>0</v>
      </c>
      <c r="M7" s="53">
        <v>1</v>
      </c>
    </row>
    <row r="8" spans="1:13" ht="53.25" customHeight="1">
      <c r="A8" s="10">
        <v>320</v>
      </c>
      <c r="B8" s="13">
        <v>1103026</v>
      </c>
      <c r="C8" s="13" t="s">
        <v>21</v>
      </c>
      <c r="D8" s="19" t="s">
        <v>14</v>
      </c>
      <c r="E8" s="19" t="s">
        <v>32</v>
      </c>
      <c r="F8" s="19" t="s">
        <v>33</v>
      </c>
      <c r="G8" s="21" t="s">
        <v>10</v>
      </c>
      <c r="H8" s="16"/>
      <c r="I8" s="45">
        <v>109.9</v>
      </c>
      <c r="J8" s="15">
        <v>109.9</v>
      </c>
      <c r="K8" s="48">
        <f t="shared" si="1"/>
        <v>0</v>
      </c>
      <c r="L8" s="40">
        <f t="shared" si="0"/>
        <v>0</v>
      </c>
      <c r="M8" s="53">
        <v>1</v>
      </c>
    </row>
    <row r="9" spans="1:13" ht="53.25" customHeight="1">
      <c r="A9" s="10">
        <v>321</v>
      </c>
      <c r="B9" s="13">
        <v>1103025</v>
      </c>
      <c r="C9" s="13" t="s">
        <v>21</v>
      </c>
      <c r="D9" s="19" t="s">
        <v>14</v>
      </c>
      <c r="E9" s="19" t="s">
        <v>34</v>
      </c>
      <c r="F9" s="19" t="s">
        <v>33</v>
      </c>
      <c r="G9" s="21" t="s">
        <v>10</v>
      </c>
      <c r="H9" s="16"/>
      <c r="I9" s="45">
        <v>191.3</v>
      </c>
      <c r="J9" s="15">
        <v>191.3</v>
      </c>
      <c r="K9" s="48">
        <f t="shared" si="1"/>
        <v>0</v>
      </c>
      <c r="L9" s="40">
        <f t="shared" si="0"/>
        <v>0</v>
      </c>
      <c r="M9" s="53">
        <v>1</v>
      </c>
    </row>
    <row r="10" spans="1:13" ht="53.25" customHeight="1">
      <c r="A10" s="10">
        <v>372</v>
      </c>
      <c r="B10" s="13">
        <v>1103028</v>
      </c>
      <c r="C10" s="13" t="s">
        <v>22</v>
      </c>
      <c r="D10" s="19" t="s">
        <v>14</v>
      </c>
      <c r="E10" s="19" t="s">
        <v>35</v>
      </c>
      <c r="F10" s="19" t="s">
        <v>33</v>
      </c>
      <c r="G10" s="21" t="s">
        <v>10</v>
      </c>
      <c r="H10" s="16"/>
      <c r="I10" s="45">
        <v>1099.734375</v>
      </c>
      <c r="J10" s="15">
        <v>132.9</v>
      </c>
      <c r="K10" s="48">
        <f t="shared" si="1"/>
        <v>0</v>
      </c>
      <c r="L10" s="40">
        <f t="shared" si="0"/>
        <v>0</v>
      </c>
      <c r="M10" s="53">
        <v>1</v>
      </c>
    </row>
    <row r="11" spans="1:13" ht="53.25" customHeight="1">
      <c r="A11" s="10">
        <v>373</v>
      </c>
      <c r="B11" s="13">
        <v>1103027</v>
      </c>
      <c r="C11" s="13" t="s">
        <v>22</v>
      </c>
      <c r="D11" s="19" t="s">
        <v>14</v>
      </c>
      <c r="E11" s="19" t="s">
        <v>36</v>
      </c>
      <c r="F11" s="19" t="s">
        <v>33</v>
      </c>
      <c r="G11" s="21" t="s">
        <v>10</v>
      </c>
      <c r="H11" s="16"/>
      <c r="I11" s="45">
        <v>11161.206896551725</v>
      </c>
      <c r="J11" s="15">
        <v>161.8</v>
      </c>
      <c r="K11" s="48">
        <f t="shared" si="1"/>
        <v>0</v>
      </c>
      <c r="L11" s="40">
        <f t="shared" si="0"/>
        <v>0</v>
      </c>
      <c r="M11" s="53">
        <v>1</v>
      </c>
    </row>
    <row r="12" spans="1:13" ht="53.25" customHeight="1">
      <c r="A12" s="10">
        <v>421</v>
      </c>
      <c r="B12" s="13">
        <v>1103932</v>
      </c>
      <c r="C12" s="13" t="s">
        <v>23</v>
      </c>
      <c r="D12" s="20" t="s">
        <v>14</v>
      </c>
      <c r="E12" s="20" t="s">
        <v>37</v>
      </c>
      <c r="F12" s="20" t="s">
        <v>38</v>
      </c>
      <c r="G12" s="21" t="s">
        <v>10</v>
      </c>
      <c r="H12" s="17"/>
      <c r="I12" s="46">
        <v>240.2</v>
      </c>
      <c r="J12" s="15">
        <v>240.2</v>
      </c>
      <c r="K12" s="48">
        <f t="shared" si="1"/>
        <v>0</v>
      </c>
      <c r="L12" s="40">
        <f t="shared" si="0"/>
        <v>0</v>
      </c>
      <c r="M12" s="53">
        <v>1</v>
      </c>
    </row>
    <row r="13" spans="1:13" ht="53.25" customHeight="1">
      <c r="A13" s="10">
        <v>422</v>
      </c>
      <c r="B13" s="13">
        <v>1103933</v>
      </c>
      <c r="C13" s="13" t="s">
        <v>23</v>
      </c>
      <c r="D13" s="20" t="s">
        <v>14</v>
      </c>
      <c r="E13" s="20" t="s">
        <v>39</v>
      </c>
      <c r="F13" s="20" t="s">
        <v>38</v>
      </c>
      <c r="G13" s="21" t="s">
        <v>10</v>
      </c>
      <c r="H13" s="17"/>
      <c r="I13" s="46">
        <v>540.9</v>
      </c>
      <c r="J13" s="15">
        <v>527.6</v>
      </c>
      <c r="K13" s="48">
        <f t="shared" si="1"/>
        <v>0</v>
      </c>
      <c r="L13" s="40">
        <f t="shared" si="0"/>
        <v>0</v>
      </c>
      <c r="M13" s="53">
        <v>1</v>
      </c>
    </row>
    <row r="14" spans="1:13" ht="53.25" customHeight="1">
      <c r="A14" s="10">
        <v>448</v>
      </c>
      <c r="B14" s="13">
        <v>1401064</v>
      </c>
      <c r="C14" s="13" t="s">
        <v>24</v>
      </c>
      <c r="D14" s="20" t="s">
        <v>14</v>
      </c>
      <c r="E14" s="20" t="s">
        <v>40</v>
      </c>
      <c r="F14" s="20" t="s">
        <v>38</v>
      </c>
      <c r="G14" s="21" t="s">
        <v>10</v>
      </c>
      <c r="H14" s="17"/>
      <c r="I14" s="46">
        <v>575.6</v>
      </c>
      <c r="J14" s="15">
        <v>518</v>
      </c>
      <c r="K14" s="48">
        <f t="shared" si="1"/>
        <v>0</v>
      </c>
      <c r="L14" s="40">
        <f t="shared" si="0"/>
        <v>0</v>
      </c>
      <c r="M14" s="53">
        <v>1</v>
      </c>
    </row>
    <row r="15" spans="1:13" ht="53.25" customHeight="1">
      <c r="A15" s="10">
        <v>760</v>
      </c>
      <c r="B15" s="13">
        <v>1039010</v>
      </c>
      <c r="C15" s="13" t="s">
        <v>25</v>
      </c>
      <c r="D15" s="22" t="s">
        <v>15</v>
      </c>
      <c r="E15" s="22" t="s">
        <v>41</v>
      </c>
      <c r="F15" s="22" t="s">
        <v>42</v>
      </c>
      <c r="G15" s="21" t="s">
        <v>10</v>
      </c>
      <c r="H15" s="18"/>
      <c r="I15" s="42">
        <v>243.9</v>
      </c>
      <c r="J15" s="15">
        <v>229.99</v>
      </c>
      <c r="K15" s="48">
        <f t="shared" si="1"/>
        <v>0</v>
      </c>
      <c r="L15" s="40">
        <f t="shared" si="0"/>
        <v>0</v>
      </c>
      <c r="M15" s="53">
        <v>3</v>
      </c>
    </row>
    <row r="16" spans="1:12" ht="12.75" customHeight="1">
      <c r="A16" s="54" t="s">
        <v>4</v>
      </c>
      <c r="B16" s="55"/>
      <c r="C16" s="55"/>
      <c r="D16" s="55"/>
      <c r="E16" s="55"/>
      <c r="F16" s="55"/>
      <c r="G16" s="55"/>
      <c r="H16" s="55"/>
      <c r="I16" s="55"/>
      <c r="J16" s="55"/>
      <c r="K16" s="49"/>
      <c r="L16" s="9">
        <f>SUM(L6:L15)</f>
        <v>0</v>
      </c>
    </row>
    <row r="17" spans="1:12" ht="12.75" customHeight="1">
      <c r="A17" s="56" t="s">
        <v>3</v>
      </c>
      <c r="B17" s="57"/>
      <c r="C17" s="57"/>
      <c r="D17" s="57"/>
      <c r="E17" s="57"/>
      <c r="F17" s="57"/>
      <c r="G17" s="57"/>
      <c r="H17" s="57"/>
      <c r="I17" s="57"/>
      <c r="J17" s="57"/>
      <c r="K17" s="50"/>
      <c r="L17" s="3">
        <f>L16*0.1</f>
        <v>0</v>
      </c>
    </row>
    <row r="18" spans="1:12" ht="12.75" customHeight="1" thickBot="1">
      <c r="A18" s="58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1"/>
      <c r="L18" s="4">
        <f>L16+L17</f>
        <v>0</v>
      </c>
    </row>
    <row r="19" ht="13.5" thickTop="1"/>
  </sheetData>
  <sheetProtection/>
  <mergeCells count="5">
    <mergeCell ref="A16:J16"/>
    <mergeCell ref="A17:J17"/>
    <mergeCell ref="A18:J18"/>
    <mergeCell ref="A2:M2"/>
    <mergeCell ref="A3:M3"/>
  </mergeCells>
  <printOptions/>
  <pageMargins left="0.7" right="0.7" top="0.75" bottom="0.75" header="0.3" footer="0.3"/>
  <pageSetup horizontalDpi="300" verticalDpi="300" orientation="portrait" paperSize="9" scale="72" r:id="rId1"/>
  <ignoredErrors>
    <ignoredError sqref="B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17"/>
  <sheetViews>
    <sheetView zoomScalePageLayoutView="0" workbookViewId="0" topLeftCell="A1">
      <selection activeCell="E7" sqref="E7:G7"/>
    </sheetView>
  </sheetViews>
  <sheetFormatPr defaultColWidth="9.140625" defaultRowHeight="12.75"/>
  <cols>
    <col min="1" max="1" width="5.8515625" style="0" customWidth="1"/>
    <col min="2" max="2" width="31.57421875" style="0" customWidth="1"/>
    <col min="3" max="3" width="27.00390625" style="0" customWidth="1"/>
    <col min="5" max="7" width="25.421875" style="0" customWidth="1"/>
  </cols>
  <sheetData>
    <row r="2" spans="2:5" ht="12.75">
      <c r="B2" s="2" t="s">
        <v>43</v>
      </c>
      <c r="C2" s="2"/>
      <c r="D2" s="2"/>
      <c r="E2" s="2" t="s">
        <v>65</v>
      </c>
    </row>
    <row r="4" ht="13.5" thickBot="1"/>
    <row r="5" spans="2:7" ht="24.75" thickBot="1">
      <c r="B5" s="23" t="s">
        <v>44</v>
      </c>
      <c r="C5" s="24" t="s">
        <v>56</v>
      </c>
      <c r="E5" s="29" t="s">
        <v>57</v>
      </c>
      <c r="F5" s="30" t="s">
        <v>58</v>
      </c>
      <c r="G5" s="41" t="s">
        <v>59</v>
      </c>
    </row>
    <row r="6" spans="2:7" ht="15" thickBot="1">
      <c r="B6" s="25"/>
      <c r="C6" s="26"/>
      <c r="E6" s="31">
        <f>SUBTOTAL(9,Adoc!K6:K15)</f>
        <v>0</v>
      </c>
      <c r="F6" s="32">
        <f>SUBTOTAL(9,Adoc!L6:L15)</f>
        <v>0</v>
      </c>
      <c r="G6" s="33">
        <f>F6*1.1</f>
        <v>0</v>
      </c>
    </row>
    <row r="7" spans="2:7" ht="24.75" thickBot="1">
      <c r="B7" s="23" t="s">
        <v>45</v>
      </c>
      <c r="C7" s="27" t="s">
        <v>46</v>
      </c>
      <c r="E7" s="62" t="s">
        <v>60</v>
      </c>
      <c r="F7" s="63"/>
      <c r="G7" s="64"/>
    </row>
    <row r="8" spans="2:7" ht="15" thickBot="1">
      <c r="B8" s="25"/>
      <c r="C8" s="26"/>
      <c r="E8" s="34">
        <f>E6/1000</f>
        <v>0</v>
      </c>
      <c r="F8" s="35">
        <f>F6/1000</f>
        <v>0</v>
      </c>
      <c r="G8" s="36">
        <f>G6/1000</f>
        <v>0</v>
      </c>
    </row>
    <row r="9" spans="2:7" ht="15">
      <c r="B9" s="23" t="s">
        <v>47</v>
      </c>
      <c r="C9" s="27" t="s">
        <v>48</v>
      </c>
      <c r="E9" s="26"/>
      <c r="F9" s="26"/>
      <c r="G9" s="37"/>
    </row>
    <row r="10" spans="2:7" ht="14.25">
      <c r="B10" s="25"/>
      <c r="C10" s="26"/>
      <c r="E10" s="26"/>
      <c r="F10" s="26"/>
      <c r="G10" s="37"/>
    </row>
    <row r="11" spans="2:7" ht="15">
      <c r="B11" s="23" t="s">
        <v>49</v>
      </c>
      <c r="C11" s="27" t="s">
        <v>50</v>
      </c>
      <c r="E11" s="26"/>
      <c r="F11" s="26"/>
      <c r="G11" s="37"/>
    </row>
    <row r="12" spans="2:7" ht="14.25">
      <c r="B12" s="25"/>
      <c r="C12" s="26"/>
      <c r="G12" s="37"/>
    </row>
    <row r="13" spans="2:7" ht="15.75">
      <c r="B13" s="23" t="s">
        <v>51</v>
      </c>
      <c r="C13" s="24" t="s">
        <v>52</v>
      </c>
      <c r="E13" s="38" t="s">
        <v>61</v>
      </c>
      <c r="F13" s="39">
        <f>SUBTOTAL(101,Adoc!M6:M15)</f>
        <v>1.4</v>
      </c>
      <c r="G13" s="37"/>
    </row>
    <row r="14" spans="2:7" ht="20.25" customHeight="1">
      <c r="B14" s="25"/>
      <c r="C14" s="26"/>
      <c r="E14" s="26"/>
      <c r="F14" s="26"/>
      <c r="G14" s="37"/>
    </row>
    <row r="15" spans="2:6" ht="24" customHeight="1">
      <c r="B15" s="23" t="s">
        <v>53</v>
      </c>
      <c r="C15" s="24" t="s">
        <v>54</v>
      </c>
      <c r="E15" s="38" t="s">
        <v>62</v>
      </c>
      <c r="F15" s="27" t="s">
        <v>63</v>
      </c>
    </row>
    <row r="16" spans="2:3" ht="14.25">
      <c r="B16" s="25"/>
      <c r="C16" s="26"/>
    </row>
    <row r="17" spans="2:3" ht="15">
      <c r="B17" s="23" t="s">
        <v>55</v>
      </c>
      <c r="C17" s="28">
        <v>33600000</v>
      </c>
    </row>
  </sheetData>
  <sheetProtection/>
  <mergeCells count="1">
    <mergeCell ref="E7:G7"/>
  </mergeCells>
  <printOptions/>
  <pageMargins left="0.7" right="0.7" top="0.75" bottom="0.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Milica Pavlovic</cp:lastModifiedBy>
  <cp:lastPrinted>2015-10-06T09:27:00Z</cp:lastPrinted>
  <dcterms:created xsi:type="dcterms:W3CDTF">2014-01-17T13:07:43Z</dcterms:created>
  <dcterms:modified xsi:type="dcterms:W3CDTF">2016-06-27T10:48:23Z</dcterms:modified>
  <cp:category/>
  <cp:version/>
  <cp:contentType/>
  <cp:contentStatus/>
</cp:coreProperties>
</file>