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Phoenix Pharma d.o.o." sheetId="1" r:id="rId1"/>
    <sheet name="Obrazac KVI" sheetId="2" r:id="rId2"/>
    <sheet name="Sheet3" sheetId="3" r:id="rId3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<sst xmlns="http://schemas.openxmlformats.org/spreadsheetml/2006/main" count="280" uniqueCount="188">
  <si>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</si>
  <si>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</si>
  <si>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</si>
  <si>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</si>
  <si>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</si>
  <si>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</si>
  <si>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</si>
  <si>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</si>
  <si>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</si>
  <si>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</si>
  <si>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</si>
  <si>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hidroksietilskrob, natrijum-hlorid, 500 ml (60 g/l + 9 g/l)</t>
  </si>
  <si>
    <t>HETASORB 6%</t>
  </si>
  <si>
    <t>Hemofarm a.d.</t>
  </si>
  <si>
    <t>rastvor za infuziju</t>
  </si>
  <si>
    <t>boca staklena</t>
  </si>
  <si>
    <t>hidroksietilskrob, natrijum-hlorid, 500 ml (100 g/l + 9 g/l)</t>
  </si>
  <si>
    <t>HETASORB 10%</t>
  </si>
  <si>
    <t>glukoza 5%, 500 ml, boca plastična</t>
  </si>
  <si>
    <t xml:space="preserve">GLUCOSI INFUNDIBILE -GLUKOZA 5%B.BRAUN </t>
  </si>
  <si>
    <t>Hemofarm a.d./B.BRAUN PHARMACEUTICALS S.A,B.BRAUN MELSUGEN AG,B.BRAUN MEDICAL SA</t>
  </si>
  <si>
    <t>500 ml (5%)</t>
  </si>
  <si>
    <t>boca plastična</t>
  </si>
  <si>
    <t>glukoza 5%, 500 ml, kesa</t>
  </si>
  <si>
    <t>GLUKOZA 5%</t>
  </si>
  <si>
    <t>Bieffe Medital S.A.; Bieffe Medital SPA; Baxter Healthcare LTD; Baxter S.A.</t>
  </si>
  <si>
    <t>kesa</t>
  </si>
  <si>
    <t>glukoza 10%, 500 ml, boca plastična</t>
  </si>
  <si>
    <t xml:space="preserve">GLUCOSI INFUNDIBILE-  GLUKOZA 10%B.BRAUN </t>
  </si>
  <si>
    <t>500 ml (10%)</t>
  </si>
  <si>
    <t>glukoza 10%, 500 ml, kesa</t>
  </si>
  <si>
    <t>GLUKOZA 10%</t>
  </si>
  <si>
    <t>glukoza 5%, 100 ml, kesa</t>
  </si>
  <si>
    <t>100 ml (5%)</t>
  </si>
  <si>
    <t>natrijum-hlorid, kalcijum-hlorid, kalijum-hlorid, 500 ml (8,6 g/l + 0,33 g/l + 0,3 g/l), boca</t>
  </si>
  <si>
    <t>NATRII CHLORIDI INFUNDIBILE COMP. (Ringerov rastv) /RINGEROV RASTVOR B.BRAUN</t>
  </si>
  <si>
    <t>boca</t>
  </si>
  <si>
    <t>natrijum-hlorid, kalcijum-hlorid, kalijum-hlorid, 500 ml (8,6 g/l + 0,33 g/l + 0,3 g/l), kesa</t>
  </si>
  <si>
    <t>RINGEROV RASTVOR</t>
  </si>
  <si>
    <t>Bieffe Medital S.A.; Baxter Healthcare LTD; Baxter S.A.</t>
  </si>
  <si>
    <t>HARTMANOV RASTVOR /HARTMANOV RASTVOR B.BRAUN</t>
  </si>
  <si>
    <t>natrijum-hlorid, kalijum-hlorid, kalcijum-hlorid, natrijum-laktat, 500 ml (6 g/l + 0,4 g/l + 0,27 g/l + 3,2 g/l), kesa</t>
  </si>
  <si>
    <t>HARTMANOV RASTVOR</t>
  </si>
  <si>
    <t>manitol 20%, 250 ml</t>
  </si>
  <si>
    <t>MANITOL</t>
  </si>
  <si>
    <t>Hemomont d.o.o.</t>
  </si>
  <si>
    <t>250 ml 20%</t>
  </si>
  <si>
    <t>manitol 10%, 500 ml</t>
  </si>
  <si>
    <t>500 ml 10%</t>
  </si>
  <si>
    <t>manitol, sorbitol</t>
  </si>
  <si>
    <t>ISPIROL</t>
  </si>
  <si>
    <t>rastvor za ispiranje bešike</t>
  </si>
  <si>
    <t>5 l (5,4 g/l + 27 g/l)</t>
  </si>
  <si>
    <t>glukoza, natrijum-hlorid, natrijum-laktat, kalcijum-hlorid, magnezijum-hlorid, 2000 ml (1,36% m/v+(13,6 g/l)+5,38 g/l+4,48 g/l+0,184 g/l+0,051 g/l), 2000 ml (1,36% m/v+(13,6 g/l)+5,38 g/l+4,48 g/l+0,184 g/l+0,051 g/l)</t>
  </si>
  <si>
    <t>DIANEAL PD4</t>
  </si>
  <si>
    <t>Baxter Healthcare Corporation; Baxter Healthcare S.A.; Baxter Manufacturing Sp.z.o.o.</t>
  </si>
  <si>
    <t>rastvor za peritonealnu dijalizu</t>
  </si>
  <si>
    <t>2000 ml (1,36% m/v+(13,6 g/l)+5,38 g/l+4,48 g/l+0,184 g/l+0,051 g/l)</t>
  </si>
  <si>
    <t>glukoza, natrijum-hlorid, natrijum-laktat, kalcijum-hlorid, magnezijum-hlorid, 2500 ml (1,36% m/v+(13,6 g/l)+5,38 g/l+4,48 g/l+0,184 g/l+0,051 g/l)</t>
  </si>
  <si>
    <t xml:space="preserve"> Baxter Healthcare S.A.; Baxter Manufacturing Sp.z.o.o.</t>
  </si>
  <si>
    <t>2500 ml (1,36% m/v+(13,6 g/l)+5,38 g/l+4,48 g/l+0,184 g/l+0,051 g/l)</t>
  </si>
  <si>
    <t>glukoza, natrijum-hlorid, natrijum-laktat, kalcijum-hlorid, magnezijum-hlorid, 5000 ml (1,36% m/v+(13,6 g/l)+5,38 g/l+4,48 g/l+0,184 g/l+0,051 g/l)</t>
  </si>
  <si>
    <t>5000 ml (1,36% m/v+(13,6 g/l)+5,38 g/l+4,48 g/l+0,184 g/l+0,051 g/l)</t>
  </si>
  <si>
    <t>glukoza, natrijum-hlorid, natrijum-laktat, kalcijum-hlorid, magnezijum-hlorid, 2000 ml (2,27 %  m/v + (22,7 g/l)+5,38 g/l+4,48 g/l+0,184 g/l+0,051 g/l)</t>
  </si>
  <si>
    <t>2000 ml (2,27 %  m/v + (22,7 g/l)+5,38 g/l+4,48 g/l+0,184 g/l+0,051 g/l)</t>
  </si>
  <si>
    <t>glukoza, natrijum-hlorid, natrijum-laktat, kalcijum-hlorid, magnezijum-hlorid, 2500 ml (2,27 %  m/v + (22,7 g/l)+5,38 g/l+4,48 g/l+0,184 g/l+0,051 g/l)</t>
  </si>
  <si>
    <t>2500 ml (2,27 %  m/v + (22,7 g/l)+5,38 g/l+4,48 g/l+0,184 g/l+0,051 g/l)</t>
  </si>
  <si>
    <t>glukoza, natrijum-hlorid, natrijum-laktat, kalcijum-hlorid, magnezijum-hlorid, 5000 ml  (2,27 %  m/v + (22,7 g/l)+5,38 g/l+4,48 g/l+0,184 g/l+0,051 g/l)</t>
  </si>
  <si>
    <t>5000 ml  (2,27 %  m/v + (22,7 g/l)+5,38 g/l+4,48 g/l+0,184 g/l+0,051 g/l)</t>
  </si>
  <si>
    <t>glukoza, natrijum-hlorid, natrijum-laktat, kalcijum-hlorid, magnezijum-hlorid, 2000 ml (3,86% m/v + (38.6g/l)+5.38g/l+4.48g/l+0.184g/l+0.051g/l)</t>
  </si>
  <si>
    <t>2000 ml (3,86% m/v + (38.6g/l)+5.38g/l+4.48g/l+0.184g/l+0.051g/l)</t>
  </si>
  <si>
    <t>glukoza, natrijum-hlorid, natrijum-laktat, kalcijum-hlorid, magnezijum-hlorid, 2500 ml (3,86% m/v + (38.6g/l)+5.38g/l+4.48g/l+0.184g/l+0.051g/l)</t>
  </si>
  <si>
    <t>2500 ml (3,86% m/v + (38.6g/l)+5.38g/l+4.48g/l+0.184g/l+0.051g/l)</t>
  </si>
  <si>
    <t>glukoza, natrijum-hlorid, natrijum-laktat, kalcijum-hlorid, magnezijum-hlorid, 5000 ml  (3,86% m/v + (38.6g/l)+5.38g/l+4.48g/l+0.184g/l+0.051g/l)</t>
  </si>
  <si>
    <t>5000 ml  (3,86% m/v + (38.6g/l)+5.38g/l+4.48g/l+0.184g/l+0.051g/l)</t>
  </si>
  <si>
    <t>tirozin, triptofan, fenilalanin, treonin, serin, prolin, glicin, alanin, valin, metionin, izoleucin, leucin, lizin, histidin, arginin, kalcijum-hlorid, magnezijum-hlorid, natrijum-laktat, natrijum-hlorid, 2000 ml (0.3g/l+0.27g/l+0.57g/l+0.646g/l+0.51g/l+0.595g/l+0.51g/l+0.951g/l+1.393g/l+0.85g/l+0.85g/l+1.02g/l+0.955g/l+0.714g/l+1.071g/l+0.184g/l+0.0508g/l+4.48g/l+5.38g/l)</t>
  </si>
  <si>
    <t>NUTRINEAL PD4</t>
  </si>
  <si>
    <t>Baxter Healthcare S.A.</t>
  </si>
  <si>
    <t>2000 ml (0.3g/l+0.27g/l+0.57g/l+0.646g/l+0.51g/l+0.595g/l+0.51g/l+0.951g/l+1.393g/l+0.85g/l+0.85g/l+1.02g/l+0.955g/l+0.714g/l+1.071g/l+0.184g/l+0.0508g/l+4.48g/l+5.38g/l)</t>
  </si>
  <si>
    <t>ikodekstrin, natrijum-hlorid, natrijum(S)-laktat, kalcijum-hlorid, magnezijum-hlorid, 2000 ml (7,5% (75g/l)+5.4g/l+4.5g/l+0.257g/l+0.051g/l)</t>
  </si>
  <si>
    <t>EXTRANEAL</t>
  </si>
  <si>
    <t>Baxter Healthcare Corporation; Baxter Healthcare S.A.</t>
  </si>
  <si>
    <t>2000 ml (7,5% (75g/l)+5.4g/l+4.5g/l+0.257g/l+0.051g/l)</t>
  </si>
  <si>
    <t>NATRII CHLORIDI INFUNDIBILE /NATRIJUM HLORID 0,9%B.BRAUN</t>
  </si>
  <si>
    <t>500 ml (0,9%)</t>
  </si>
  <si>
    <t>¨0175352</t>
  </si>
  <si>
    <t>NATRII CHLORIDI INFUNDIBILE 0,9%</t>
  </si>
  <si>
    <t>´0175351</t>
  </si>
  <si>
    <t>250 ml (0,9%)</t>
  </si>
  <si>
    <t>Bieffe Medital S.A.; Bieffe Medital SPA; Baxter Healthcare LTD; Baxter S.A.Baxter Healthcare SA</t>
  </si>
  <si>
    <t>100 ml (0,9%)</t>
  </si>
  <si>
    <t>betametazon</t>
  </si>
  <si>
    <t>DIPROPHOS</t>
  </si>
  <si>
    <t>Schering Plough labo n.v</t>
  </si>
  <si>
    <t>injekcija</t>
  </si>
  <si>
    <t>(2 mg + 5 mg)/ml</t>
  </si>
  <si>
    <t>ampula</t>
  </si>
  <si>
    <t>parikalcitol, meka kapsula, 2 mcg</t>
  </si>
  <si>
    <t>ZEMPLAR</t>
  </si>
  <si>
    <t>Abbvie DEUTSCHLAND GMBH&amp;CO.KG/AESIC QUEENBOROUGH LTD</t>
  </si>
  <si>
    <t>kapsula, meka</t>
  </si>
  <si>
    <t>2 mcg</t>
  </si>
  <si>
    <t>kapsula</t>
  </si>
  <si>
    <t>naproksen</t>
  </si>
  <si>
    <t>NAPROKSEN</t>
  </si>
  <si>
    <t>film tableta</t>
  </si>
  <si>
    <t>375 mg</t>
  </si>
  <si>
    <t>tableta</t>
  </si>
  <si>
    <t>zoledronska kiselina</t>
  </si>
  <si>
    <t>ACLASTA</t>
  </si>
  <si>
    <t>Novartis Pharma Stein AG</t>
  </si>
  <si>
    <t>100 ml (0,05 mg/ml)</t>
  </si>
  <si>
    <t>bočica</t>
  </si>
  <si>
    <t>fenobarbital (fenobarbiton)</t>
  </si>
  <si>
    <t>PHENOBARBITON NATRIJUM</t>
  </si>
  <si>
    <t>prašak i rastvarač za rastvor za injekciju</t>
  </si>
  <si>
    <t>2 ml (220 mg/2 ml)</t>
  </si>
  <si>
    <t>klomipramin</t>
  </si>
  <si>
    <t>ANAFRANIL</t>
  </si>
  <si>
    <t>rastvor za injekciju</t>
  </si>
  <si>
    <t>25 mg/2 ml</t>
  </si>
  <si>
    <t>METADON MOLTENI</t>
  </si>
  <si>
    <t>L. Molteni &amp; C. Dei F. LLI Alitti Societa Di Esercizio S.P.A.</t>
  </si>
  <si>
    <t>oralni rastvor</t>
  </si>
  <si>
    <t>1000 ml (5 mg/ml)</t>
  </si>
  <si>
    <t>bočica plastična</t>
  </si>
  <si>
    <t>0072741</t>
  </si>
  <si>
    <t>0084520</t>
  </si>
  <si>
    <t>0059213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</si>
  <si>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</si>
  <si>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</si>
  <si>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</si>
  <si>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</si>
  <si>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</si>
  <si>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</si>
  <si>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</si>
  <si>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</si>
  <si>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</si>
  <si>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</si>
  <si>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</si>
  <si>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</si>
  <si>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</si>
  <si>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</si>
  <si>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</si>
  <si>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</si>
  <si>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</si>
  <si>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</si>
  <si>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</si>
  <si>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</si>
  <si>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</si>
  <si>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</si>
  <si>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</si>
  <si>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</si>
  <si>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</si>
  <si>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Phoenix Pharma  d.o.o.</t>
  </si>
  <si>
    <t>ПРИЛОГ 1 УГОВОРА - СПЕЦИФИКАЦИЈА ЛЕКОВА СА ЦЕНАМА</t>
  </si>
  <si>
    <t>Назив добављача: Phoenix Pharma d.o.o.</t>
  </si>
  <si>
    <t>500 ml
(60 g/l + 9 g/l)</t>
  </si>
  <si>
    <t>500 ml
(100 g/l + 9 g/l)</t>
  </si>
  <si>
    <t>500 ml
(8,6 g/l + 0,33 g/l + 0,3 g/l)</t>
  </si>
  <si>
    <t>500 ml
(6 g/l + 0,4 g/l + 0,27 g/l + 3,2 g/l)</t>
  </si>
  <si>
    <t>natrijum-hlorid 0,9%,
500 ml, boca plastična</t>
  </si>
  <si>
    <t>natrijum-hlorid 0,9%,
500 ml, kesa</t>
  </si>
  <si>
    <t>natrijum-hlorid 0,9%,
250 ml, kesa</t>
  </si>
  <si>
    <t>natrijum-hlorid 0,9%,
100 ml, kesa</t>
  </si>
  <si>
    <t>metadon, 1000 ml
(5 mg/ml)</t>
  </si>
  <si>
    <t>ПРОЦЕЊЕНА ЈЕДИНИЧНА ЦЕНА</t>
  </si>
  <si>
    <t>natrijum-hlorid, kalijum-hlorid, kalcijum-hlorid, natrijum-laktat, 500 ml (6 g/l + 0,4 g/l + 0,27 g/l + 3,12 g/l) /
(6,02 g/l + 0,373 g/l + 0,294 g/l + 3,25 g/l) /
(6 g/l+0.4 g/l+0.27g/l+6,24 g/l), boca plastična</t>
  </si>
  <si>
    <t>500 ml (6 g/l + 0,4 g/l + 0,27 g/l + 3,12 g/l) /(6,02 g/l + 0,373 g/l + 0,294 g/l + 3,25 g/l) /(6 g/l+0.4 g/l+0.27g/l+6,24 g/l)</t>
  </si>
  <si>
    <t>ПРОЦЕЊЕНА УКУПНА ЦЕНА БЕЗ ПДВ-А</t>
  </si>
  <si>
    <t>0179345</t>
  </si>
  <si>
    <t>0179346</t>
  </si>
  <si>
    <t>0173552</t>
  </si>
  <si>
    <t>0173556</t>
  </si>
  <si>
    <t>0173550</t>
  </si>
  <si>
    <t>0175331</t>
  </si>
  <si>
    <t>0400430</t>
  </si>
  <si>
    <t>0400431</t>
  </si>
  <si>
    <t>ЈКЛ</t>
  </si>
  <si>
    <t>0173225 0173300</t>
  </si>
  <si>
    <t>0173220 0173305</t>
  </si>
  <si>
    <t>0175260 0175315</t>
  </si>
  <si>
    <t>0047286</t>
  </si>
  <si>
    <t>0170350</t>
  </si>
  <si>
    <t>0175185 0175320</t>
  </si>
  <si>
    <t>0175240 0175310</t>
  </si>
  <si>
    <t>УКУПНА ВРЕДНОСТ БЕЗ ПДВ-А</t>
  </si>
  <si>
    <t>УКУПНА ВРЕДНОСТ СА ПДВ-ОМ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</si>
</sst>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0" xfId="57" applyAlignment="1">
      <alignment vertical="center"/>
      <protection/>
    </xf>
    <xf numFmtId="0" fontId="47" fillId="0" borderId="0" xfId="57" applyFont="1" applyAlignment="1">
      <alignment vertical="center"/>
      <protection/>
    </xf>
    <xf numFmtId="0" fontId="42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wrapText="1"/>
      <protection/>
    </xf>
    <xf numFmtId="0" fontId="50" fillId="0" borderId="0" xfId="57" applyFont="1" applyAlignment="1">
      <alignment wrapText="1"/>
      <protection/>
    </xf>
    <xf numFmtId="4" fontId="47" fillId="0" borderId="11" xfId="57" applyNumberFormat="1" applyFont="1" applyBorder="1" applyAlignment="1">
      <alignment vertical="center" wrapText="1"/>
      <protection/>
    </xf>
    <xf numFmtId="4" fontId="47" fillId="0" borderId="13" xfId="57" applyNumberFormat="1" applyFont="1" applyBorder="1" applyAlignment="1">
      <alignment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3" fontId="47" fillId="0" borderId="14" xfId="57" applyNumberFormat="1" applyFont="1" applyBorder="1" applyAlignment="1">
      <alignment vertical="center" wrapText="1"/>
      <protection/>
    </xf>
    <xf numFmtId="3" fontId="47" fillId="0" borderId="15" xfId="57" applyNumberFormat="1" applyFont="1" applyBorder="1" applyAlignment="1">
      <alignment vertical="center" wrapText="1"/>
      <protection/>
    </xf>
    <xf numFmtId="0" fontId="42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1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vertical="center"/>
    </xf>
    <xf numFmtId="4" fontId="50" fillId="36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 wrapText="1"/>
    </xf>
    <xf numFmtId="3" fontId="50" fillId="36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wrapText="1"/>
    </xf>
    <xf numFmtId="0" fontId="42" fillId="0" borderId="0" xfId="0" applyFont="1" applyFill="1" applyAlignment="1">
      <alignment horizontal="center" vertical="center"/>
    </xf>
    <xf numFmtId="4" fontId="47" fillId="37" borderId="14" xfId="57" applyNumberFormat="1" applyFont="1" applyFill="1" applyBorder="1" applyAlignment="1">
      <alignment horizontal="center" vertical="center" wrapText="1"/>
      <protection/>
    </xf>
    <xf numFmtId="4" fontId="47" fillId="37" borderId="16" xfId="57" applyNumberFormat="1" applyFont="1" applyFill="1" applyBorder="1" applyAlignment="1">
      <alignment horizontal="center" vertical="center" wrapText="1"/>
      <protection/>
    </xf>
    <xf numFmtId="4" fontId="47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2" max="2" width="18.7109375" style="0" customWidth="1"/>
    <col min="4" max="4" width="17.421875" style="0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0.7109375" style="0" customWidth="1"/>
    <col min="10" max="10" width="10.8515625" style="0" hidden="1" customWidth="1"/>
    <col min="11" max="11" width="11.28125" style="0" customWidth="1"/>
    <col min="12" max="12" width="11.7109375" style="0" hidden="1" customWidth="1"/>
    <col min="13" max="13" width="13.421875" style="0" customWidth="1"/>
    <col min="14" max="14" width="13.8515625" style="0" hidden="1" customWidth="1"/>
  </cols>
  <sheetData>
    <row r="1" spans="1:22" ht="15">
      <c r="A1" s="42" t="s">
        <v>155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1"/>
      <c r="O1" s="31"/>
      <c r="P1" s="31"/>
      <c r="Q1" s="31"/>
      <c r="R1" s="31"/>
      <c r="S1" s="31"/>
      <c r="T1" s="31"/>
      <c r="U1" s="31"/>
      <c r="V1" s="31"/>
    </row>
    <row r="2" spans="1:22" s="26" customFormat="1" ht="15">
      <c r="A2" s="23"/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  <c r="U2" s="23"/>
      <c r="V2" s="23"/>
    </row>
    <row r="3" spans="1:22" s="1" customFormat="1" ht="15">
      <c r="A3" s="42" t="s">
        <v>156</v>
      </c>
      <c r="B3" s="42"/>
      <c r="C3" s="42"/>
      <c r="D3" s="4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</row>
    <row r="5" spans="1:13" s="1" customFormat="1" ht="48">
      <c r="A5" s="33" t="s">
        <v>0</v>
      </c>
      <c r="B5" s="33" t="s">
        <v>1</v>
      </c>
      <c r="C5" s="33" t="s">
        <v>178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4" t="s">
        <v>166</v>
      </c>
      <c r="K5" s="33" t="s">
        <v>8</v>
      </c>
      <c r="L5" s="34" t="s">
        <v>169</v>
      </c>
      <c r="M5" s="33" t="s">
        <v>9</v>
      </c>
    </row>
    <row r="6" spans="1:13" s="1" customFormat="1" ht="43.5" customHeight="1">
      <c r="A6" s="35">
        <v>16</v>
      </c>
      <c r="B6" s="33" t="s">
        <v>11</v>
      </c>
      <c r="C6" s="36" t="s">
        <v>170</v>
      </c>
      <c r="D6" s="33" t="s">
        <v>12</v>
      </c>
      <c r="E6" s="33" t="s">
        <v>13</v>
      </c>
      <c r="F6" s="33" t="s">
        <v>14</v>
      </c>
      <c r="G6" s="33" t="s">
        <v>157</v>
      </c>
      <c r="H6" s="33" t="s">
        <v>15</v>
      </c>
      <c r="I6" s="37"/>
      <c r="J6" s="27">
        <v>456.4</v>
      </c>
      <c r="K6" s="28">
        <v>609.24</v>
      </c>
      <c r="L6" s="27">
        <f>I6*J6</f>
        <v>0</v>
      </c>
      <c r="M6" s="32">
        <f>I6*K6</f>
        <v>0</v>
      </c>
    </row>
    <row r="7" spans="1:13" s="1" customFormat="1" ht="43.5" customHeight="1">
      <c r="A7" s="35">
        <v>17</v>
      </c>
      <c r="B7" s="33" t="s">
        <v>16</v>
      </c>
      <c r="C7" s="36" t="s">
        <v>171</v>
      </c>
      <c r="D7" s="33" t="s">
        <v>17</v>
      </c>
      <c r="E7" s="33" t="s">
        <v>13</v>
      </c>
      <c r="F7" s="33" t="s">
        <v>14</v>
      </c>
      <c r="G7" s="33" t="s">
        <v>158</v>
      </c>
      <c r="H7" s="33" t="s">
        <v>15</v>
      </c>
      <c r="I7" s="37"/>
      <c r="J7" s="27">
        <v>586.4</v>
      </c>
      <c r="K7" s="28">
        <v>617.82</v>
      </c>
      <c r="L7" s="27">
        <f aca="true" t="shared" si="0" ref="L7:L41">I7*J7</f>
        <v>0</v>
      </c>
      <c r="M7" s="32">
        <f aca="true" t="shared" si="1" ref="M7:M41">I7*K7</f>
        <v>0</v>
      </c>
    </row>
    <row r="8" spans="1:13" s="1" customFormat="1" ht="96">
      <c r="A8" s="35">
        <v>22</v>
      </c>
      <c r="B8" s="33" t="s">
        <v>18</v>
      </c>
      <c r="C8" s="36" t="s">
        <v>180</v>
      </c>
      <c r="D8" s="33" t="s">
        <v>19</v>
      </c>
      <c r="E8" s="33" t="s">
        <v>20</v>
      </c>
      <c r="F8" s="33" t="s">
        <v>14</v>
      </c>
      <c r="G8" s="33" t="s">
        <v>21</v>
      </c>
      <c r="H8" s="33" t="s">
        <v>22</v>
      </c>
      <c r="I8" s="37"/>
      <c r="J8" s="27">
        <v>67.2</v>
      </c>
      <c r="K8" s="28">
        <v>58.53</v>
      </c>
      <c r="L8" s="27">
        <f t="shared" si="0"/>
        <v>0</v>
      </c>
      <c r="M8" s="32">
        <f t="shared" si="1"/>
        <v>0</v>
      </c>
    </row>
    <row r="9" spans="1:13" s="1" customFormat="1" ht="72">
      <c r="A9" s="35">
        <v>23</v>
      </c>
      <c r="B9" s="33" t="s">
        <v>23</v>
      </c>
      <c r="C9" s="36" t="s">
        <v>172</v>
      </c>
      <c r="D9" s="33" t="s">
        <v>24</v>
      </c>
      <c r="E9" s="33" t="s">
        <v>25</v>
      </c>
      <c r="F9" s="33" t="s">
        <v>14</v>
      </c>
      <c r="G9" s="33" t="s">
        <v>21</v>
      </c>
      <c r="H9" s="33" t="s">
        <v>26</v>
      </c>
      <c r="I9" s="37"/>
      <c r="J9" s="27">
        <v>67.2</v>
      </c>
      <c r="K9" s="28">
        <v>58.47</v>
      </c>
      <c r="L9" s="27">
        <f t="shared" si="0"/>
        <v>0</v>
      </c>
      <c r="M9" s="32">
        <f t="shared" si="1"/>
        <v>0</v>
      </c>
    </row>
    <row r="10" spans="1:13" s="1" customFormat="1" ht="96">
      <c r="A10" s="35">
        <v>25</v>
      </c>
      <c r="B10" s="33" t="s">
        <v>27</v>
      </c>
      <c r="C10" s="36" t="s">
        <v>179</v>
      </c>
      <c r="D10" s="33" t="s">
        <v>28</v>
      </c>
      <c r="E10" s="33" t="s">
        <v>20</v>
      </c>
      <c r="F10" s="33" t="s">
        <v>14</v>
      </c>
      <c r="G10" s="33" t="s">
        <v>29</v>
      </c>
      <c r="H10" s="33" t="s">
        <v>22</v>
      </c>
      <c r="I10" s="37"/>
      <c r="J10" s="27">
        <v>83.37</v>
      </c>
      <c r="K10" s="28">
        <v>73.48</v>
      </c>
      <c r="L10" s="27">
        <f t="shared" si="0"/>
        <v>0</v>
      </c>
      <c r="M10" s="32">
        <f t="shared" si="1"/>
        <v>0</v>
      </c>
    </row>
    <row r="11" spans="1:13" s="1" customFormat="1" ht="72">
      <c r="A11" s="35">
        <v>26</v>
      </c>
      <c r="B11" s="33" t="s">
        <v>30</v>
      </c>
      <c r="C11" s="36" t="s">
        <v>173</v>
      </c>
      <c r="D11" s="33" t="s">
        <v>31</v>
      </c>
      <c r="E11" s="33" t="s">
        <v>25</v>
      </c>
      <c r="F11" s="33" t="s">
        <v>14</v>
      </c>
      <c r="G11" s="33" t="s">
        <v>29</v>
      </c>
      <c r="H11" s="33" t="s">
        <v>26</v>
      </c>
      <c r="I11" s="37"/>
      <c r="J11" s="27">
        <v>83.4</v>
      </c>
      <c r="K11" s="28">
        <v>73.4</v>
      </c>
      <c r="L11" s="27">
        <f t="shared" si="0"/>
        <v>0</v>
      </c>
      <c r="M11" s="32">
        <f t="shared" si="1"/>
        <v>0</v>
      </c>
    </row>
    <row r="12" spans="1:13" s="1" customFormat="1" ht="72">
      <c r="A12" s="35">
        <v>29</v>
      </c>
      <c r="B12" s="33" t="s">
        <v>32</v>
      </c>
      <c r="C12" s="36" t="s">
        <v>174</v>
      </c>
      <c r="D12" s="33" t="s">
        <v>24</v>
      </c>
      <c r="E12" s="33" t="s">
        <v>25</v>
      </c>
      <c r="F12" s="33" t="s">
        <v>14</v>
      </c>
      <c r="G12" s="33" t="s">
        <v>33</v>
      </c>
      <c r="H12" s="33" t="s">
        <v>26</v>
      </c>
      <c r="I12" s="37"/>
      <c r="J12" s="27">
        <v>60.7</v>
      </c>
      <c r="K12" s="28">
        <v>50</v>
      </c>
      <c r="L12" s="27">
        <f t="shared" si="0"/>
        <v>0</v>
      </c>
      <c r="M12" s="32">
        <f t="shared" si="1"/>
        <v>0</v>
      </c>
    </row>
    <row r="13" spans="1:13" s="1" customFormat="1" ht="88.5" customHeight="1">
      <c r="A13" s="35">
        <v>37</v>
      </c>
      <c r="B13" s="33" t="s">
        <v>34</v>
      </c>
      <c r="C13" s="36" t="s">
        <v>181</v>
      </c>
      <c r="D13" s="33" t="s">
        <v>35</v>
      </c>
      <c r="E13" s="33" t="s">
        <v>20</v>
      </c>
      <c r="F13" s="33" t="s">
        <v>14</v>
      </c>
      <c r="G13" s="33" t="s">
        <v>159</v>
      </c>
      <c r="H13" s="33" t="s">
        <v>36</v>
      </c>
      <c r="I13" s="37"/>
      <c r="J13" s="27">
        <v>79</v>
      </c>
      <c r="K13" s="28">
        <v>69.36</v>
      </c>
      <c r="L13" s="27">
        <f t="shared" si="0"/>
        <v>0</v>
      </c>
      <c r="M13" s="32">
        <f t="shared" si="1"/>
        <v>0</v>
      </c>
    </row>
    <row r="14" spans="1:13" s="1" customFormat="1" ht="77.25" customHeight="1">
      <c r="A14" s="35">
        <v>38</v>
      </c>
      <c r="B14" s="33" t="s">
        <v>37</v>
      </c>
      <c r="C14" s="36" t="s">
        <v>175</v>
      </c>
      <c r="D14" s="33" t="s">
        <v>38</v>
      </c>
      <c r="E14" s="33" t="s">
        <v>39</v>
      </c>
      <c r="F14" s="33" t="s">
        <v>14</v>
      </c>
      <c r="G14" s="33" t="s">
        <v>159</v>
      </c>
      <c r="H14" s="33" t="s">
        <v>26</v>
      </c>
      <c r="I14" s="37"/>
      <c r="J14" s="27">
        <v>79</v>
      </c>
      <c r="K14" s="28">
        <v>69.29</v>
      </c>
      <c r="L14" s="27">
        <f t="shared" si="0"/>
        <v>0</v>
      </c>
      <c r="M14" s="32">
        <f t="shared" si="1"/>
        <v>0</v>
      </c>
    </row>
    <row r="15" spans="1:13" s="1" customFormat="1" ht="132">
      <c r="A15" s="35">
        <v>41</v>
      </c>
      <c r="B15" s="33" t="s">
        <v>167</v>
      </c>
      <c r="C15" s="36" t="s">
        <v>184</v>
      </c>
      <c r="D15" s="33" t="s">
        <v>40</v>
      </c>
      <c r="E15" s="33" t="s">
        <v>20</v>
      </c>
      <c r="F15" s="33" t="s">
        <v>14</v>
      </c>
      <c r="G15" s="33" t="s">
        <v>168</v>
      </c>
      <c r="H15" s="33" t="s">
        <v>22</v>
      </c>
      <c r="I15" s="37"/>
      <c r="J15" s="27">
        <v>78</v>
      </c>
      <c r="K15" s="28">
        <v>68.4</v>
      </c>
      <c r="L15" s="27">
        <f t="shared" si="0"/>
        <v>0</v>
      </c>
      <c r="M15" s="32">
        <f t="shared" si="1"/>
        <v>0</v>
      </c>
    </row>
    <row r="16" spans="1:13" s="1" customFormat="1" ht="111" customHeight="1">
      <c r="A16" s="35">
        <v>42</v>
      </c>
      <c r="B16" s="33" t="s">
        <v>41</v>
      </c>
      <c r="C16" s="36">
        <v>175420</v>
      </c>
      <c r="D16" s="33" t="s">
        <v>42</v>
      </c>
      <c r="E16" s="33" t="s">
        <v>39</v>
      </c>
      <c r="F16" s="33" t="s">
        <v>14</v>
      </c>
      <c r="G16" s="33" t="s">
        <v>160</v>
      </c>
      <c r="H16" s="33" t="s">
        <v>26</v>
      </c>
      <c r="I16" s="37"/>
      <c r="J16" s="27">
        <v>78</v>
      </c>
      <c r="K16" s="28">
        <v>68.33</v>
      </c>
      <c r="L16" s="27">
        <f t="shared" si="0"/>
        <v>0</v>
      </c>
      <c r="M16" s="32">
        <f t="shared" si="1"/>
        <v>0</v>
      </c>
    </row>
    <row r="17" spans="1:13" s="1" customFormat="1" ht="24">
      <c r="A17" s="35">
        <v>45</v>
      </c>
      <c r="B17" s="33" t="s">
        <v>43</v>
      </c>
      <c r="C17" s="36" t="s">
        <v>176</v>
      </c>
      <c r="D17" s="33" t="s">
        <v>44</v>
      </c>
      <c r="E17" s="33" t="s">
        <v>45</v>
      </c>
      <c r="F17" s="33" t="s">
        <v>14</v>
      </c>
      <c r="G17" s="33" t="s">
        <v>46</v>
      </c>
      <c r="H17" s="33" t="s">
        <v>15</v>
      </c>
      <c r="I17" s="37"/>
      <c r="J17" s="27">
        <v>162.5</v>
      </c>
      <c r="K17" s="28">
        <v>130.27</v>
      </c>
      <c r="L17" s="27">
        <f t="shared" si="0"/>
        <v>0</v>
      </c>
      <c r="M17" s="32">
        <f t="shared" si="1"/>
        <v>0</v>
      </c>
    </row>
    <row r="18" spans="1:13" s="1" customFormat="1" ht="24">
      <c r="A18" s="35">
        <v>46</v>
      </c>
      <c r="B18" s="33" t="s">
        <v>47</v>
      </c>
      <c r="C18" s="36" t="s">
        <v>177</v>
      </c>
      <c r="D18" s="33" t="s">
        <v>44</v>
      </c>
      <c r="E18" s="33" t="s">
        <v>45</v>
      </c>
      <c r="F18" s="33" t="s">
        <v>14</v>
      </c>
      <c r="G18" s="33" t="s">
        <v>48</v>
      </c>
      <c r="H18" s="33" t="s">
        <v>15</v>
      </c>
      <c r="I18" s="37"/>
      <c r="J18" s="27">
        <v>175.6</v>
      </c>
      <c r="K18" s="28">
        <v>154.7</v>
      </c>
      <c r="L18" s="27">
        <f t="shared" si="0"/>
        <v>0</v>
      </c>
      <c r="M18" s="32">
        <f t="shared" si="1"/>
        <v>0</v>
      </c>
    </row>
    <row r="19" spans="1:13" s="1" customFormat="1" ht="24">
      <c r="A19" s="35">
        <v>47</v>
      </c>
      <c r="B19" s="33" t="s">
        <v>49</v>
      </c>
      <c r="C19" s="36">
        <v>9175213</v>
      </c>
      <c r="D19" s="33" t="s">
        <v>50</v>
      </c>
      <c r="E19" s="33" t="s">
        <v>13</v>
      </c>
      <c r="F19" s="33" t="s">
        <v>51</v>
      </c>
      <c r="G19" s="33" t="s">
        <v>52</v>
      </c>
      <c r="H19" s="33" t="s">
        <v>26</v>
      </c>
      <c r="I19" s="37"/>
      <c r="J19" s="27">
        <v>1415.3</v>
      </c>
      <c r="K19" s="29">
        <v>1288</v>
      </c>
      <c r="L19" s="27">
        <f t="shared" si="0"/>
        <v>0</v>
      </c>
      <c r="M19" s="32">
        <f t="shared" si="1"/>
        <v>0</v>
      </c>
    </row>
    <row r="20" spans="1:13" s="1" customFormat="1" ht="144">
      <c r="A20" s="35">
        <v>48</v>
      </c>
      <c r="B20" s="33" t="s">
        <v>53</v>
      </c>
      <c r="C20" s="36">
        <v>9175730</v>
      </c>
      <c r="D20" s="33" t="s">
        <v>54</v>
      </c>
      <c r="E20" s="33" t="s">
        <v>55</v>
      </c>
      <c r="F20" s="33" t="s">
        <v>56</v>
      </c>
      <c r="G20" s="33" t="s">
        <v>57</v>
      </c>
      <c r="H20" s="33" t="s">
        <v>26</v>
      </c>
      <c r="I20" s="37"/>
      <c r="J20" s="27">
        <v>858.7</v>
      </c>
      <c r="K20" s="29">
        <v>858.7</v>
      </c>
      <c r="L20" s="27">
        <f t="shared" si="0"/>
        <v>0</v>
      </c>
      <c r="M20" s="32">
        <f t="shared" si="1"/>
        <v>0</v>
      </c>
    </row>
    <row r="21" spans="1:13" s="1" customFormat="1" ht="96">
      <c r="A21" s="35">
        <v>49</v>
      </c>
      <c r="B21" s="33" t="s">
        <v>58</v>
      </c>
      <c r="C21" s="36">
        <v>9175731</v>
      </c>
      <c r="D21" s="33" t="s">
        <v>54</v>
      </c>
      <c r="E21" s="33" t="s">
        <v>59</v>
      </c>
      <c r="F21" s="33" t="s">
        <v>56</v>
      </c>
      <c r="G21" s="33" t="s">
        <v>60</v>
      </c>
      <c r="H21" s="33" t="s">
        <v>26</v>
      </c>
      <c r="I21" s="37"/>
      <c r="J21" s="27">
        <v>988.6</v>
      </c>
      <c r="K21" s="29">
        <v>858.7</v>
      </c>
      <c r="L21" s="27">
        <f t="shared" si="0"/>
        <v>0</v>
      </c>
      <c r="M21" s="32">
        <f t="shared" si="1"/>
        <v>0</v>
      </c>
    </row>
    <row r="22" spans="1:13" s="1" customFormat="1" ht="96">
      <c r="A22" s="35">
        <v>50</v>
      </c>
      <c r="B22" s="33" t="s">
        <v>61</v>
      </c>
      <c r="C22" s="36">
        <v>9175732</v>
      </c>
      <c r="D22" s="33" t="s">
        <v>54</v>
      </c>
      <c r="E22" s="33" t="s">
        <v>55</v>
      </c>
      <c r="F22" s="33" t="s">
        <v>56</v>
      </c>
      <c r="G22" s="33" t="s">
        <v>62</v>
      </c>
      <c r="H22" s="33" t="s">
        <v>26</v>
      </c>
      <c r="I22" s="37"/>
      <c r="J22" s="27">
        <v>1370.1</v>
      </c>
      <c r="K22" s="29">
        <v>1370.1</v>
      </c>
      <c r="L22" s="27">
        <f t="shared" si="0"/>
        <v>0</v>
      </c>
      <c r="M22" s="32">
        <f t="shared" si="1"/>
        <v>0</v>
      </c>
    </row>
    <row r="23" spans="1:13" s="1" customFormat="1" ht="96">
      <c r="A23" s="35">
        <v>51</v>
      </c>
      <c r="B23" s="33" t="s">
        <v>63</v>
      </c>
      <c r="C23" s="36">
        <v>9175733</v>
      </c>
      <c r="D23" s="33" t="s">
        <v>54</v>
      </c>
      <c r="E23" s="33" t="s">
        <v>55</v>
      </c>
      <c r="F23" s="33" t="s">
        <v>56</v>
      </c>
      <c r="G23" s="33" t="s">
        <v>64</v>
      </c>
      <c r="H23" s="33" t="s">
        <v>26</v>
      </c>
      <c r="I23" s="37"/>
      <c r="J23" s="27">
        <v>858.7</v>
      </c>
      <c r="K23" s="28">
        <v>858.7</v>
      </c>
      <c r="L23" s="27">
        <f t="shared" si="0"/>
        <v>0</v>
      </c>
      <c r="M23" s="32">
        <f t="shared" si="1"/>
        <v>0</v>
      </c>
    </row>
    <row r="24" spans="1:13" s="1" customFormat="1" ht="96">
      <c r="A24" s="35">
        <v>52</v>
      </c>
      <c r="B24" s="33" t="s">
        <v>65</v>
      </c>
      <c r="C24" s="36">
        <v>9175734</v>
      </c>
      <c r="D24" s="33" t="s">
        <v>54</v>
      </c>
      <c r="E24" s="33" t="s">
        <v>59</v>
      </c>
      <c r="F24" s="33" t="s">
        <v>56</v>
      </c>
      <c r="G24" s="33" t="s">
        <v>66</v>
      </c>
      <c r="H24" s="33" t="s">
        <v>26</v>
      </c>
      <c r="I24" s="37"/>
      <c r="J24" s="27">
        <v>988.6</v>
      </c>
      <c r="K24" s="29">
        <v>858.7</v>
      </c>
      <c r="L24" s="27">
        <f t="shared" si="0"/>
        <v>0</v>
      </c>
      <c r="M24" s="32">
        <f t="shared" si="1"/>
        <v>0</v>
      </c>
    </row>
    <row r="25" spans="1:13" s="1" customFormat="1" ht="96">
      <c r="A25" s="35">
        <v>53</v>
      </c>
      <c r="B25" s="33" t="s">
        <v>67</v>
      </c>
      <c r="C25" s="36">
        <v>9175735</v>
      </c>
      <c r="D25" s="33" t="s">
        <v>54</v>
      </c>
      <c r="E25" s="33" t="s">
        <v>55</v>
      </c>
      <c r="F25" s="33" t="s">
        <v>56</v>
      </c>
      <c r="G25" s="33" t="s">
        <v>68</v>
      </c>
      <c r="H25" s="33" t="s">
        <v>26</v>
      </c>
      <c r="I25" s="37"/>
      <c r="J25" s="27">
        <v>1370.1</v>
      </c>
      <c r="K25" s="29">
        <v>1370.1</v>
      </c>
      <c r="L25" s="27">
        <f t="shared" si="0"/>
        <v>0</v>
      </c>
      <c r="M25" s="32">
        <f t="shared" si="1"/>
        <v>0</v>
      </c>
    </row>
    <row r="26" spans="1:13" s="1" customFormat="1" ht="96">
      <c r="A26" s="35">
        <v>54</v>
      </c>
      <c r="B26" s="33" t="s">
        <v>69</v>
      </c>
      <c r="C26" s="36">
        <v>9175736</v>
      </c>
      <c r="D26" s="33" t="s">
        <v>54</v>
      </c>
      <c r="E26" s="33" t="s">
        <v>55</v>
      </c>
      <c r="F26" s="33" t="s">
        <v>56</v>
      </c>
      <c r="G26" s="33" t="s">
        <v>70</v>
      </c>
      <c r="H26" s="33" t="s">
        <v>26</v>
      </c>
      <c r="I26" s="37"/>
      <c r="J26" s="27">
        <v>858.7</v>
      </c>
      <c r="K26" s="28">
        <v>858.7</v>
      </c>
      <c r="L26" s="27">
        <f t="shared" si="0"/>
        <v>0</v>
      </c>
      <c r="M26" s="32">
        <f t="shared" si="1"/>
        <v>0</v>
      </c>
    </row>
    <row r="27" spans="1:13" s="1" customFormat="1" ht="84">
      <c r="A27" s="35">
        <v>55</v>
      </c>
      <c r="B27" s="33" t="s">
        <v>71</v>
      </c>
      <c r="C27" s="36">
        <v>9175737</v>
      </c>
      <c r="D27" s="33" t="s">
        <v>54</v>
      </c>
      <c r="E27" s="33" t="s">
        <v>59</v>
      </c>
      <c r="F27" s="33" t="s">
        <v>56</v>
      </c>
      <c r="G27" s="33" t="s">
        <v>72</v>
      </c>
      <c r="H27" s="33" t="s">
        <v>26</v>
      </c>
      <c r="I27" s="37"/>
      <c r="J27" s="27">
        <v>988.6</v>
      </c>
      <c r="K27" s="28">
        <v>858.7</v>
      </c>
      <c r="L27" s="27">
        <f t="shared" si="0"/>
        <v>0</v>
      </c>
      <c r="M27" s="32">
        <f t="shared" si="1"/>
        <v>0</v>
      </c>
    </row>
    <row r="28" spans="1:13" s="1" customFormat="1" ht="96">
      <c r="A28" s="35">
        <v>56</v>
      </c>
      <c r="B28" s="33" t="s">
        <v>73</v>
      </c>
      <c r="C28" s="36">
        <v>9175738</v>
      </c>
      <c r="D28" s="33" t="s">
        <v>54</v>
      </c>
      <c r="E28" s="33" t="s">
        <v>55</v>
      </c>
      <c r="F28" s="33" t="s">
        <v>56</v>
      </c>
      <c r="G28" s="33" t="s">
        <v>74</v>
      </c>
      <c r="H28" s="33" t="s">
        <v>26</v>
      </c>
      <c r="I28" s="37"/>
      <c r="J28" s="27">
        <v>1370.1</v>
      </c>
      <c r="K28" s="29">
        <v>1370</v>
      </c>
      <c r="L28" s="27">
        <f t="shared" si="0"/>
        <v>0</v>
      </c>
      <c r="M28" s="32">
        <f t="shared" si="1"/>
        <v>0</v>
      </c>
    </row>
    <row r="29" spans="1:13" s="1" customFormat="1" ht="228">
      <c r="A29" s="35">
        <v>57</v>
      </c>
      <c r="B29" s="33" t="s">
        <v>75</v>
      </c>
      <c r="C29" s="36">
        <v>9175739</v>
      </c>
      <c r="D29" s="33" t="s">
        <v>76</v>
      </c>
      <c r="E29" s="33" t="s">
        <v>77</v>
      </c>
      <c r="F29" s="33" t="s">
        <v>56</v>
      </c>
      <c r="G29" s="33" t="s">
        <v>78</v>
      </c>
      <c r="H29" s="33" t="s">
        <v>26</v>
      </c>
      <c r="I29" s="37"/>
      <c r="J29" s="27">
        <v>1605.5</v>
      </c>
      <c r="K29" s="29">
        <v>1605</v>
      </c>
      <c r="L29" s="27">
        <f t="shared" si="0"/>
        <v>0</v>
      </c>
      <c r="M29" s="32">
        <f t="shared" si="1"/>
        <v>0</v>
      </c>
    </row>
    <row r="30" spans="1:13" s="1" customFormat="1" ht="84">
      <c r="A30" s="35">
        <v>58</v>
      </c>
      <c r="B30" s="33" t="s">
        <v>79</v>
      </c>
      <c r="C30" s="36">
        <v>9175741</v>
      </c>
      <c r="D30" s="33" t="s">
        <v>80</v>
      </c>
      <c r="E30" s="33" t="s">
        <v>81</v>
      </c>
      <c r="F30" s="33" t="s">
        <v>56</v>
      </c>
      <c r="G30" s="33" t="s">
        <v>82</v>
      </c>
      <c r="H30" s="33" t="s">
        <v>26</v>
      </c>
      <c r="I30" s="37"/>
      <c r="J30" s="27">
        <v>2411</v>
      </c>
      <c r="K30" s="29">
        <v>2411</v>
      </c>
      <c r="L30" s="27">
        <f t="shared" si="0"/>
        <v>0</v>
      </c>
      <c r="M30" s="32">
        <f t="shared" si="1"/>
        <v>0</v>
      </c>
    </row>
    <row r="31" spans="1:13" s="1" customFormat="1" ht="88.5" customHeight="1">
      <c r="A31" s="35">
        <v>80</v>
      </c>
      <c r="B31" s="33" t="s">
        <v>161</v>
      </c>
      <c r="C31" s="36" t="s">
        <v>185</v>
      </c>
      <c r="D31" s="33" t="s">
        <v>83</v>
      </c>
      <c r="E31" s="33" t="s">
        <v>20</v>
      </c>
      <c r="F31" s="33" t="s">
        <v>14</v>
      </c>
      <c r="G31" s="33" t="s">
        <v>84</v>
      </c>
      <c r="H31" s="33" t="s">
        <v>36</v>
      </c>
      <c r="I31" s="37"/>
      <c r="J31" s="27">
        <v>71.96</v>
      </c>
      <c r="K31" s="28">
        <v>62.71</v>
      </c>
      <c r="L31" s="27">
        <f t="shared" si="0"/>
        <v>0</v>
      </c>
      <c r="M31" s="32">
        <f t="shared" si="1"/>
        <v>0</v>
      </c>
    </row>
    <row r="32" spans="1:13" s="1" customFormat="1" ht="66" customHeight="1">
      <c r="A32" s="35">
        <v>81</v>
      </c>
      <c r="B32" s="33" t="s">
        <v>162</v>
      </c>
      <c r="C32" s="36" t="s">
        <v>85</v>
      </c>
      <c r="D32" s="33" t="s">
        <v>86</v>
      </c>
      <c r="E32" s="33" t="s">
        <v>25</v>
      </c>
      <c r="F32" s="33" t="s">
        <v>14</v>
      </c>
      <c r="G32" s="33" t="s">
        <v>84</v>
      </c>
      <c r="H32" s="33" t="s">
        <v>26</v>
      </c>
      <c r="I32" s="37"/>
      <c r="J32" s="27">
        <v>72</v>
      </c>
      <c r="K32" s="29">
        <v>62.65</v>
      </c>
      <c r="L32" s="27">
        <f t="shared" si="0"/>
        <v>0</v>
      </c>
      <c r="M32" s="32">
        <f t="shared" si="1"/>
        <v>0</v>
      </c>
    </row>
    <row r="33" spans="1:13" s="1" customFormat="1" ht="66" customHeight="1">
      <c r="A33" s="35">
        <v>83</v>
      </c>
      <c r="B33" s="33" t="s">
        <v>163</v>
      </c>
      <c r="C33" s="36" t="s">
        <v>87</v>
      </c>
      <c r="D33" s="33" t="s">
        <v>86</v>
      </c>
      <c r="E33" s="33" t="s">
        <v>25</v>
      </c>
      <c r="F33" s="33" t="s">
        <v>14</v>
      </c>
      <c r="G33" s="33" t="s">
        <v>88</v>
      </c>
      <c r="H33" s="33" t="s">
        <v>26</v>
      </c>
      <c r="I33" s="37"/>
      <c r="J33" s="27">
        <v>53</v>
      </c>
      <c r="K33" s="29">
        <v>50.98</v>
      </c>
      <c r="L33" s="27">
        <f t="shared" si="0"/>
        <v>0</v>
      </c>
      <c r="M33" s="32">
        <f t="shared" si="1"/>
        <v>0</v>
      </c>
    </row>
    <row r="34" spans="1:13" s="1" customFormat="1" ht="88.5" customHeight="1">
      <c r="A34" s="35">
        <v>87</v>
      </c>
      <c r="B34" s="33" t="s">
        <v>164</v>
      </c>
      <c r="C34" s="36" t="s">
        <v>183</v>
      </c>
      <c r="D34" s="33" t="s">
        <v>86</v>
      </c>
      <c r="E34" s="33" t="s">
        <v>89</v>
      </c>
      <c r="F34" s="33" t="s">
        <v>14</v>
      </c>
      <c r="G34" s="33" t="s">
        <v>90</v>
      </c>
      <c r="H34" s="33" t="s">
        <v>26</v>
      </c>
      <c r="I34" s="37"/>
      <c r="J34" s="27">
        <v>58.2</v>
      </c>
      <c r="K34" s="28">
        <v>52</v>
      </c>
      <c r="L34" s="27">
        <f t="shared" si="0"/>
        <v>0</v>
      </c>
      <c r="M34" s="32">
        <f t="shared" si="1"/>
        <v>0</v>
      </c>
    </row>
    <row r="35" spans="1:13" s="1" customFormat="1" ht="24">
      <c r="A35" s="35">
        <v>105</v>
      </c>
      <c r="B35" s="33" t="s">
        <v>91</v>
      </c>
      <c r="C35" s="36" t="s">
        <v>182</v>
      </c>
      <c r="D35" s="33" t="s">
        <v>92</v>
      </c>
      <c r="E35" s="33" t="s">
        <v>93</v>
      </c>
      <c r="F35" s="33" t="s">
        <v>94</v>
      </c>
      <c r="G35" s="33" t="s">
        <v>95</v>
      </c>
      <c r="H35" s="33" t="s">
        <v>96</v>
      </c>
      <c r="I35" s="37"/>
      <c r="J35" s="27">
        <v>308.48</v>
      </c>
      <c r="K35" s="30">
        <v>308.48</v>
      </c>
      <c r="L35" s="27">
        <f t="shared" si="0"/>
        <v>0</v>
      </c>
      <c r="M35" s="32">
        <f t="shared" si="1"/>
        <v>0</v>
      </c>
    </row>
    <row r="36" spans="1:13" s="1" customFormat="1" ht="84">
      <c r="A36" s="35">
        <v>108</v>
      </c>
      <c r="B36" s="33" t="s">
        <v>97</v>
      </c>
      <c r="C36" s="36">
        <v>1050010</v>
      </c>
      <c r="D36" s="33" t="s">
        <v>98</v>
      </c>
      <c r="E36" s="33" t="s">
        <v>99</v>
      </c>
      <c r="F36" s="33" t="s">
        <v>100</v>
      </c>
      <c r="G36" s="33" t="s">
        <v>101</v>
      </c>
      <c r="H36" s="33" t="s">
        <v>102</v>
      </c>
      <c r="I36" s="37"/>
      <c r="J36" s="27">
        <v>733.12</v>
      </c>
      <c r="K36" s="30">
        <v>733.11</v>
      </c>
      <c r="L36" s="27">
        <f t="shared" si="0"/>
        <v>0</v>
      </c>
      <c r="M36" s="32">
        <f t="shared" si="1"/>
        <v>0</v>
      </c>
    </row>
    <row r="37" spans="1:13" s="1" customFormat="1" ht="15">
      <c r="A37" s="35">
        <v>123</v>
      </c>
      <c r="B37" s="33" t="s">
        <v>103</v>
      </c>
      <c r="C37" s="36">
        <v>1162423</v>
      </c>
      <c r="D37" s="33" t="s">
        <v>104</v>
      </c>
      <c r="E37" s="33" t="s">
        <v>13</v>
      </c>
      <c r="F37" s="33" t="s">
        <v>105</v>
      </c>
      <c r="G37" s="33" t="s">
        <v>106</v>
      </c>
      <c r="H37" s="33" t="s">
        <v>107</v>
      </c>
      <c r="I37" s="37"/>
      <c r="J37" s="27">
        <v>9.69</v>
      </c>
      <c r="K37" s="30">
        <v>9.12</v>
      </c>
      <c r="L37" s="27">
        <f t="shared" si="0"/>
        <v>0</v>
      </c>
      <c r="M37" s="32">
        <f t="shared" si="1"/>
        <v>0</v>
      </c>
    </row>
    <row r="38" spans="1:13" s="1" customFormat="1" ht="36">
      <c r="A38" s="35">
        <v>128</v>
      </c>
      <c r="B38" s="33" t="s">
        <v>108</v>
      </c>
      <c r="C38" s="36" t="s">
        <v>128</v>
      </c>
      <c r="D38" s="33" t="s">
        <v>109</v>
      </c>
      <c r="E38" s="33" t="s">
        <v>110</v>
      </c>
      <c r="F38" s="33" t="s">
        <v>14</v>
      </c>
      <c r="G38" s="33" t="s">
        <v>111</v>
      </c>
      <c r="H38" s="33" t="s">
        <v>112</v>
      </c>
      <c r="I38" s="37"/>
      <c r="J38" s="27">
        <v>25415.5</v>
      </c>
      <c r="K38" s="30">
        <v>24144.73</v>
      </c>
      <c r="L38" s="27">
        <f t="shared" si="0"/>
        <v>0</v>
      </c>
      <c r="M38" s="32">
        <f t="shared" si="1"/>
        <v>0</v>
      </c>
    </row>
    <row r="39" spans="1:13" s="1" customFormat="1" ht="48">
      <c r="A39" s="35">
        <v>135</v>
      </c>
      <c r="B39" s="33" t="s">
        <v>113</v>
      </c>
      <c r="C39" s="36" t="s">
        <v>127</v>
      </c>
      <c r="D39" s="33" t="s">
        <v>114</v>
      </c>
      <c r="E39" s="33" t="s">
        <v>13</v>
      </c>
      <c r="F39" s="33" t="s">
        <v>115</v>
      </c>
      <c r="G39" s="33" t="s">
        <v>116</v>
      </c>
      <c r="H39" s="33" t="s">
        <v>112</v>
      </c>
      <c r="I39" s="37"/>
      <c r="J39" s="27">
        <v>55.24</v>
      </c>
      <c r="K39" s="30">
        <v>51.37</v>
      </c>
      <c r="L39" s="27">
        <f t="shared" si="0"/>
        <v>0</v>
      </c>
      <c r="M39" s="32">
        <f t="shared" si="1"/>
        <v>0</v>
      </c>
    </row>
    <row r="40" spans="1:13" s="1" customFormat="1" ht="36">
      <c r="A40" s="35">
        <v>148</v>
      </c>
      <c r="B40" s="33" t="s">
        <v>117</v>
      </c>
      <c r="C40" s="36" t="s">
        <v>126</v>
      </c>
      <c r="D40" s="33" t="s">
        <v>118</v>
      </c>
      <c r="E40" s="33" t="s">
        <v>110</v>
      </c>
      <c r="F40" s="33" t="s">
        <v>119</v>
      </c>
      <c r="G40" s="33" t="s">
        <v>120</v>
      </c>
      <c r="H40" s="33" t="s">
        <v>96</v>
      </c>
      <c r="I40" s="37"/>
      <c r="J40" s="27">
        <v>38.1</v>
      </c>
      <c r="K40" s="30">
        <v>35.81</v>
      </c>
      <c r="L40" s="27">
        <f t="shared" si="0"/>
        <v>0</v>
      </c>
      <c r="M40" s="32">
        <f t="shared" si="1"/>
        <v>0</v>
      </c>
    </row>
    <row r="41" spans="1:13" s="1" customFormat="1" ht="40.5" customHeight="1">
      <c r="A41" s="35">
        <v>151</v>
      </c>
      <c r="B41" s="33" t="s">
        <v>165</v>
      </c>
      <c r="C41" s="36">
        <v>2087516</v>
      </c>
      <c r="D41" s="33" t="s">
        <v>121</v>
      </c>
      <c r="E41" s="33" t="s">
        <v>122</v>
      </c>
      <c r="F41" s="33" t="s">
        <v>123</v>
      </c>
      <c r="G41" s="33" t="s">
        <v>124</v>
      </c>
      <c r="H41" s="33" t="s">
        <v>125</v>
      </c>
      <c r="I41" s="37"/>
      <c r="J41" s="27">
        <v>5338.4</v>
      </c>
      <c r="K41" s="30">
        <v>5338.4</v>
      </c>
      <c r="L41" s="27">
        <f t="shared" si="0"/>
        <v>0</v>
      </c>
      <c r="M41" s="32">
        <f t="shared" si="1"/>
        <v>0</v>
      </c>
    </row>
    <row r="42" spans="1:14" s="1" customFormat="1" ht="15.75" customHeight="1">
      <c r="A42" s="40" t="s">
        <v>186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38"/>
      <c r="M42" s="38">
        <f>SUM(M6:M41)</f>
        <v>0</v>
      </c>
      <c r="N42" s="2">
        <v>0.1</v>
      </c>
    </row>
    <row r="43" spans="1:14" ht="15.75" customHeight="1">
      <c r="A43" s="41" t="s">
        <v>10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39"/>
      <c r="M43" s="39">
        <f>M42*N42</f>
        <v>0</v>
      </c>
      <c r="N43" s="3"/>
    </row>
    <row r="44" spans="1:14" ht="15.75" customHeight="1">
      <c r="A44" s="41" t="s">
        <v>187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39"/>
      <c r="M44" s="39">
        <f>M42+M43</f>
        <v>0</v>
      </c>
      <c r="N44" s="3"/>
    </row>
  </sheetData>
  <sheetProtection/>
  <mergeCells count="5">
    <mergeCell ref="A42:K42"/>
    <mergeCell ref="A44:K44"/>
    <mergeCell ref="A43:K43"/>
    <mergeCell ref="A1:M1"/>
    <mergeCell ref="A3:D3"/>
  </mergeCells>
  <conditionalFormatting sqref="K24:K25 K28:K30 K19:K22 K32:K33">
    <cfRule type="expression" priority="1" dxfId="0">
      <formula>K19=MIN(#REF!)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129</v>
      </c>
      <c r="C2" s="4"/>
      <c r="D2" s="4"/>
      <c r="E2" s="5" t="s">
        <v>154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130</v>
      </c>
      <c r="C5" s="8" t="s">
        <v>131</v>
      </c>
      <c r="D5" s="6"/>
      <c r="E5" s="9" t="s">
        <v>132</v>
      </c>
      <c r="F5" s="10" t="s">
        <v>133</v>
      </c>
      <c r="G5" s="11" t="s">
        <v>134</v>
      </c>
    </row>
    <row r="6" spans="2:7" ht="15.75" thickBot="1">
      <c r="B6" s="12"/>
      <c r="C6" s="13"/>
      <c r="D6" s="6"/>
      <c r="E6" s="14">
        <f>SUM('Phoenix Pharma d.o.o.'!L6:L41)</f>
        <v>0</v>
      </c>
      <c r="F6" s="14">
        <f>SUM('Phoenix Pharma d.o.o.'!M6:M41)</f>
        <v>0</v>
      </c>
      <c r="G6" s="15">
        <f>F6*1.1</f>
        <v>0</v>
      </c>
    </row>
    <row r="7" spans="2:7" ht="24.75" thickBot="1">
      <c r="B7" s="7" t="s">
        <v>135</v>
      </c>
      <c r="C7" s="16" t="s">
        <v>136</v>
      </c>
      <c r="D7" s="6"/>
      <c r="E7" s="43" t="s">
        <v>137</v>
      </c>
      <c r="F7" s="44"/>
      <c r="G7" s="45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138</v>
      </c>
      <c r="C9" s="16" t="s">
        <v>139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140</v>
      </c>
      <c r="C11" s="16" t="s">
        <v>141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142</v>
      </c>
      <c r="C13" s="16" t="s">
        <v>143</v>
      </c>
      <c r="D13" s="6"/>
      <c r="E13" s="20" t="s">
        <v>144</v>
      </c>
      <c r="F13" s="21">
        <v>3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25.5">
      <c r="B15" s="7" t="s">
        <v>145</v>
      </c>
      <c r="C15" s="8" t="s">
        <v>146</v>
      </c>
      <c r="D15" s="6"/>
      <c r="E15" s="20" t="s">
        <v>147</v>
      </c>
      <c r="F15" s="16" t="s">
        <v>148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149</v>
      </c>
      <c r="C17" s="8" t="s">
        <v>150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151</v>
      </c>
      <c r="C19" s="8" t="s">
        <v>152</v>
      </c>
    </row>
    <row r="20" spans="2:3" ht="15">
      <c r="B20" s="12"/>
      <c r="C20" s="13"/>
    </row>
    <row r="21" spans="2:3" ht="15">
      <c r="B21" s="7" t="s">
        <v>153</v>
      </c>
      <c r="C21" s="22">
        <v>33600000</v>
      </c>
    </row>
    <row r="35" ht="15">
      <c r="B35" s="26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cp:lastPrinted>2016-01-18T13:05:58Z</cp:lastPrinted>
  <dcterms:created xsi:type="dcterms:W3CDTF">2016-01-05T12:06:43Z</dcterms:created>
  <dcterms:modified xsi:type="dcterms:W3CDTF">2016-06-30T07:15:28Z</dcterms:modified>
  <cp:category/>
  <cp:version/>
  <cp:contentType/>
  <cp:contentStatus/>
</cp:coreProperties>
</file>