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01" activeTab="0"/>
  </bookViews>
  <sheets>
    <sheet name="ТЕХНИЧКА СПЕЦИФИКАЦИЈА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<sst xmlns="http://schemas.openxmlformats.org/spreadsheetml/2006/main" count="356" uniqueCount="201">
  <si>
    <t>Опис услуге</t>
  </si>
  <si>
    <t>Кикинда</t>
  </si>
  <si>
    <t>Зрењанин</t>
  </si>
  <si>
    <t>Водоинсталатерска услуге</t>
  </si>
  <si>
    <t>Укупно без ПДВ-а</t>
  </si>
  <si>
    <t>Молерско-фарбарске услуге</t>
  </si>
  <si>
    <t>Електроинсталатерске и електричарске услуге</t>
  </si>
  <si>
    <t>Браварске услуге</t>
  </si>
  <si>
    <t>Неспецифичне услуге</t>
  </si>
  <si>
    <t>Назив Филијале</t>
  </si>
  <si>
    <t>Место извршења услуге/адреса</t>
  </si>
  <si>
    <t>Нови Сад</t>
  </si>
  <si>
    <t>Шабац</t>
  </si>
  <si>
    <t>Ваљево</t>
  </si>
  <si>
    <t>Пожаревац</t>
  </si>
  <si>
    <t>Крагујевац</t>
  </si>
  <si>
    <t>Јагодина</t>
  </si>
  <si>
    <t>Бор</t>
  </si>
  <si>
    <t>Ужице</t>
  </si>
  <si>
    <t>Чачак</t>
  </si>
  <si>
    <t>Краљево</t>
  </si>
  <si>
    <t>ком.</t>
  </si>
  <si>
    <t>m²</t>
  </si>
  <si>
    <t>пауш.</t>
  </si>
  <si>
    <t>компл.</t>
  </si>
  <si>
    <t xml:space="preserve"> </t>
  </si>
  <si>
    <t>Набавка са заменом сијалица: модел: E27 20W. Обрачун по комаду.</t>
  </si>
  <si>
    <r>
      <t>m</t>
    </r>
    <r>
      <rPr>
        <sz val="10"/>
        <rFont val="Calibri"/>
        <family val="2"/>
      </rPr>
      <t>²</t>
    </r>
  </si>
  <si>
    <t>Укупно Партија 1</t>
  </si>
  <si>
    <t>Укупно Партија 3</t>
  </si>
  <si>
    <t>Укупно Партија 4</t>
  </si>
  <si>
    <t>Укупно Партија 5</t>
  </si>
  <si>
    <t>Укупно све Партије</t>
  </si>
  <si>
    <t>Јед. цена без ПДВ-а</t>
  </si>
  <si>
    <t>Набавка са заменом вентила: ЕК 1/2//3/8. 4 комада и 1/2 4 ком.</t>
  </si>
  <si>
    <t>Набавка и монтажа једноручне батерије за топлу и хладну воду за мали проточни бојлер, дубећа, монтирана на судоперу. Врат батерије 25-30cm.</t>
  </si>
  <si>
    <t>Набавка са заменом црева за високомонтажни проточни бојлер. Дужина црева око 30cm.</t>
  </si>
  <si>
    <t>Набавка и монтажа батерије за топлу и хладну воду за судоперу, дубећа. Врат батерије 25-30cm.</t>
  </si>
  <si>
    <t>Нaбавка и монтажа високомонтажног бојлера 50l ком.</t>
  </si>
  <si>
    <t>Набавка и монтажа сигурносних вентила за проточни бојлер високомонтажни, 2 ком. (један од 10l други од 50l)</t>
  </si>
  <si>
    <t>Набавка са заменом пловака за високомонтажни водокотлић. 4 ком.</t>
  </si>
  <si>
    <t>Набавка са заменом црева, око 30cm, за високомонтажни водокотлић. 4 ком.</t>
  </si>
  <si>
    <t>Набавка са заменом арматура за високомонтажни водокотлић. 4 ком.</t>
  </si>
  <si>
    <t>Нaбавка и монтажа једног ПВЦ огледала.</t>
  </si>
  <si>
    <t>Набавка са заменом чесме за лавабо, дубеће 3 ком, и чесме за лавабо, зидне 3 ком.</t>
  </si>
  <si>
    <t>Набавка са заменом обичних сијалица (150W).</t>
  </si>
  <si>
    <t>Стартери 18 W</t>
  </si>
  <si>
    <t>Стартери 36 W</t>
  </si>
  <si>
    <t>Набавка са заменом квака  за дрвена врата</t>
  </si>
  <si>
    <t>Набавка са заменом металнинх бочних носача за преграде у орманима</t>
  </si>
  <si>
    <t>Набавка са заменом бравица за фиоке</t>
  </si>
  <si>
    <t>Набавка са заменом АГБ брава за дрвена врата</t>
  </si>
  <si>
    <t>Набавка са заменом АГБ  цилиндара  за дрвена врата</t>
  </si>
  <si>
    <t>Набавка са заменом аутомата за алуминијумска улазна врата</t>
  </si>
  <si>
    <t>Набавка и замена флуо цеви 18w, дужине 60cm (20 ком.). Обарачун паушално.</t>
  </si>
  <si>
    <t>Набавка са заменом црева, око 30cm, за мали проточни бојлер (2 пара)</t>
  </si>
  <si>
    <t>Набавка са заменом вентила: ЕК 1/2//3/8. 2 комада и 1/2 1 ком.</t>
  </si>
  <si>
    <t>Набавка и монтажа батерије за топлу и хладну воду једноручна зидна монтирана на судоперу. Врат батерије 25-30cm (3 ком.)</t>
  </si>
  <si>
    <t>Набавка са заменом пловака за високомонтажни водокотлић. 2 ком.</t>
  </si>
  <si>
    <t>Набавка са заменом црева, око 30cm, за високо монтажни водокотлић (2 ком.)</t>
  </si>
  <si>
    <t>Набавка са заменом арматура за високомонтажни водокотлић. 1 ком.</t>
  </si>
  <si>
    <t xml:space="preserve">                   </t>
  </si>
  <si>
    <t xml:space="preserve">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</si>
  <si>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</si>
  <si>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Jед. мере</t>
  </si>
  <si>
    <t>Укупно по објекту без ПДВ-а</t>
  </si>
  <si>
    <t>Јед. мере</t>
  </si>
  <si>
    <t>Ниш</t>
  </si>
  <si>
    <t>ПАРТИЈА 4 - ФИЛИЈАЛА: Шабац, Ваљево, Ужице, Чачак, Краљево</t>
  </si>
  <si>
    <t>Јед. Мере</t>
  </si>
  <si>
    <t>СЕДИШТЕ ФИЛИЈАЛЕ, Доситејева 33, 23300 Кикинда</t>
  </si>
  <si>
    <t>СЕДИШТЕ ФИЛИЈАЛЕ, Краља Александра I Карађорђевића 2а, 23000 Зрењанин</t>
  </si>
  <si>
    <t>СЕДИШТЕ ФИЛИЈАЛЕ, Житни трг 1, 21000 Нови Сад</t>
  </si>
  <si>
    <t>ИСПОСТАВА БЕЧЕЈ, Герберових 14, 21220 Бечеј</t>
  </si>
  <si>
    <t>ИСПОСТАВА ЖАБАЉ,  Николе Тесле 43, 21230 Жабаљ</t>
  </si>
  <si>
    <t>ИСПОСТАВА СРБОБРАН,  Карађорђева 1, 21480 Србобран</t>
  </si>
  <si>
    <t>ИСПОСТАВА БАЧКА ПАЛАНКА,  Зарка Зрењанина 72, 21400 Бачка Паланка</t>
  </si>
  <si>
    <t>ИСПОСТАВА БАЧ,  Трг Зорана Ђинђића 2, 21420 Бач</t>
  </si>
  <si>
    <t>ИСПОСТАВА ТИТЕЛ,  Главна 14, 21240 Тител</t>
  </si>
  <si>
    <t>ИСПОСТАВА ВРБАС,  Маршала Тита 78а, 21460 Врбас</t>
  </si>
  <si>
    <t>ИСПОСТАВА ТЕМЕРИН,  Новосадска 313, 21235 Темерин</t>
  </si>
  <si>
    <t>СЕДИШТЕ ФИЛИЈАЛЕ,  Трг Радомира Вујовића 1, 12200 Пожаревац</t>
  </si>
  <si>
    <t>СЕДИШТЕ ФИЛИЈАЛЕ,   Краља Александра I Ослободиоца 38, 34000 Крагујевац</t>
  </si>
  <si>
    <t>ИСПОСТАВА БАТОЧИНА,  Карађорђев трг 5, 34227 Баточина</t>
  </si>
  <si>
    <t>СЕДИШТЕ ФИЛИЈАЛЕ,   Карађорђева бб, 35000 Јагодина</t>
  </si>
  <si>
    <t>СЕДИШТЕ ФИЛИЈАЛЕ,   Војводе Мишића 9, 15000 Шабац</t>
  </si>
  <si>
    <t>ИСПОСТАВА ВЛАДИМИРЦИ,  Светог Саве 4, 15225 Владимирци</t>
  </si>
  <si>
    <t>СЕДИШТЕ ФИЛИЈАЛЕ,   Карађорђева 71, 14000 Ваљево</t>
  </si>
  <si>
    <t>СЕДИШТЕ ФИЛИЈАЛЕ,  Курсулина 1, 31000 Ужице</t>
  </si>
  <si>
    <t>СЕДИШТЕ ФИЛИЈАЛЕ,  Железничка 7, 32000 Чачак</t>
  </si>
  <si>
    <t>СЕДИШТЕ ФИЛИЈАЛЕ,  Војводе Путника 5, 36000 Краљево</t>
  </si>
  <si>
    <t>ИСПОСТАВА ВРЊАЧКА БАЊА,  Краљевачка 23, 36210 Врњачка бања</t>
  </si>
  <si>
    <t>ИСПОСТАВА РАШКА,  Ратка Луковића 10, 36350 Рашка</t>
  </si>
  <si>
    <t>СЕДИШТЕ ФИЛИЈАЛЕ,  Трг Ослобођења 2/2, 19210 Бор</t>
  </si>
  <si>
    <t>ИСПОСТАВА КЛАДОВО,  Дунавска бб, 19320 Кладово</t>
  </si>
  <si>
    <t>ИСПОСТАВА МАЈДАНПЕК,  Светог Саве бб, 19250 Мајданпек</t>
  </si>
  <si>
    <t>ПАРТИЈА 1 - ФИЛИЈАЛА: Нови Сад, Кикинда, Зрењанин</t>
  </si>
  <si>
    <t>ИСПОСТАВА ЧОКА Потиска 51, 23320 Чока</t>
  </si>
  <si>
    <t>Водоинсталатерскe услуге</t>
  </si>
  <si>
    <t>Кол.</t>
  </si>
  <si>
    <t>Укупно по Филијали без ПДВ-а</t>
  </si>
  <si>
    <t>Набавка и уградња неонских сијалица (флуо цев 36W, 120cm)</t>
  </si>
  <si>
    <t>Сијалица (флуо цев 18W, 60cm)</t>
  </si>
  <si>
    <t>Набавка и уградња лед панела - арматура 2x18, са демонтажом старе.</t>
  </si>
  <si>
    <t>ИСПОСТАВА СОКОБАЊА, 
Радета Живковића 34, 
18230 Сокобања</t>
  </si>
  <si>
    <t>ИСПОСТАВА БАЧКИ ПЕТРОВАЦ,
Маршала Тита 6,
21470 Бачки Петровац</t>
  </si>
  <si>
    <t>Постављање унутрашње излоације на зидове. У цену урачунат стиродор 5cm, мрежица, лепак, глетовање и остали потрошни материјал</t>
  </si>
  <si>
    <t>Прокупље</t>
  </si>
  <si>
    <t>СЕДИШТЕ ФИЛИЈАЛЕ,
21. српске дивизије 49,
18400 Прокупље</t>
  </si>
  <si>
    <t>Пирот</t>
  </si>
  <si>
    <t>СЕДИШТЕ ФИЛИЈАЛЕ,
Српских владара бб,
18300 Пирот</t>
  </si>
  <si>
    <t>Лесковац</t>
  </si>
  <si>
    <t>СЕДИШТЕ ФИЛИЈАЛЕ,
11. октобра 25,
16000 Лесковац</t>
  </si>
  <si>
    <t xml:space="preserve"> Укупно сви објекти по Филијали без ПДВ-а</t>
  </si>
  <si>
    <t>ПАРТИЈА 5 - ФИЛИЈАЛА: Бор, Ниш. Прокупље, Лесковац. Пирот</t>
  </si>
  <si>
    <t>пуш.</t>
  </si>
  <si>
    <t>ИСПОСТАВА НЕГОТИН, 
Бадњевска 4а,
19300 Неготин</t>
  </si>
  <si>
    <t xml:space="preserve">Набавка са заменом два радијатора. </t>
  </si>
  <si>
    <t xml:space="preserve">Набавка са заменом неонских сијалица (18w/60cm, до 200 ком.), замена обичних сијалица (60w до 50 ком.), стартера за неонске светиљке дужине 60cm, снаге 4-22w, напон 220-240V, до 20 ком. </t>
  </si>
  <si>
    <t>ПАРТИЈА 3 - ФИЛИЈАЛА: Пожаревац, Крагујевац, Јагодина</t>
  </si>
  <si>
    <t>Набавка и монтажа проточног високомонтажног бојлера запремине 10l.</t>
  </si>
  <si>
    <t>Машинско одгушење запушене канализације.</t>
  </si>
  <si>
    <t>Набавка и замена нискомонтажног водокотлића са припадајућим стандардним ЕК вентилима и потрошним материјалом.</t>
  </si>
  <si>
    <r>
      <t>Набавка и монтажа вертикалног водомера 1/2 ", са заменом дотрајалих делова водоводне инсталације: ТЕ 5/4" (1 ком.)., дупли нипли 5/4"(2 ком.), клизна спојка 5/4" (2 ком.), колено 1/2"(2 ком.), редуцир 5/4 "/1/2" (1 км.), дупли нипли 1/2" (2 ком.), вентил 1/2" (1 ком.), флуо терм цев Ø</t>
    </r>
    <r>
      <rPr>
        <sz val="11"/>
        <rFont val="Arial"/>
        <family val="2"/>
      </rPr>
      <t xml:space="preserve">20/УН (1 ком.), </t>
    </r>
    <r>
      <rPr>
        <sz val="10"/>
        <rFont val="Arial"/>
        <family val="0"/>
      </rPr>
      <t xml:space="preserve"> флуо терм ТЕ Ø20 (2 ком.), флуо терм колено Ø20 900 (3 ком.), флуо терм ТЕ Ø20/1/2" УН са ушицама (3 ком.), ек вентил 1/2"/3/8" (1 ком), славина 1/2" са холендером (1 ком.), зидна батерија за мали бојлер 1/2" (1 ком.), бринокс црево 3/8 (1 ком.), испирно гибајуће црево за казанче 1,8m (1 ком.), жути тефлон (1 ком.), флуо терм вентил Ø20 (2 ком.), држач Ø20 (15 ком.), типли Ø8 са холшрафом (20 ком.).</t>
    </r>
  </si>
  <si>
    <t>Набавка и монтажа водокотлића. Високомонтажни (1 ком.).</t>
  </si>
  <si>
    <t>Набавка и замена даски за WC шоље.</t>
  </si>
  <si>
    <t>Набавка и замена: једноручних славина за топлу и хладну воду, зидних (2 ком.).</t>
  </si>
  <si>
    <t>Набавка и монтажа проточног   високомонтажног бојлера запремине 10l.</t>
  </si>
  <si>
    <t>Набавка и замена одводних црева за лавабое.</t>
  </si>
  <si>
    <t>Набавка и монтажа ЕК вентила 1/2-3/8.</t>
  </si>
  <si>
    <t>Обијање зидних и подних оштећених керамичких плочица у санитарном чвору. Шут прикупити, изнети из објекта и одвести на градску депонију.</t>
  </si>
  <si>
    <t>Поплочавање подова керамичким плочицама домаће производње (I класа), са урачунатим материјалом.</t>
  </si>
  <si>
    <t>Поплочавање зидова керамичким плочицама домаће производње (I класа), са урачунатим материјалом.</t>
  </si>
  <si>
    <t>Набавка и монтажа пловака и звона на моноблоку са чишћењем каменца у водокотлићу.</t>
  </si>
  <si>
    <t>Набавка и монтажа даске на моноблоку.</t>
  </si>
  <si>
    <t>Одгушење канализације у кафе кухињи.</t>
  </si>
  <si>
    <t>Набавка и монтажа WC комплета који садржи: клозетску шољу, клозетску даску са поклопцем од тврде пластике, високомонтажни водокотлић повезан са шољом и пластичном цеви.</t>
  </si>
  <si>
    <t>Набавка и монтажа неисправне санитарне опреме и водоводне мреже у тоалету. Отклањање квара.</t>
  </si>
  <si>
    <t>Одчепљење запушеног одвода атмосферских падавина.</t>
  </si>
  <si>
    <t>Замена цеви одвода из WC шоље.</t>
  </si>
  <si>
    <t>Набавка са заменом једноручне славине за хладну воду.</t>
  </si>
  <si>
    <t>Бојење плафона и зидова полудисперзивном бојом у тону по избору наручиоца. Пре бојења скинути постојећу боју (по потреби), извршити потребне поправке гипсањем и глетовањем (до 30% укупне површине). Бојити два пута.</t>
  </si>
  <si>
    <t>Бојење плафона и зидова (улазни хол и шалтер сала) полудисперзивном бојом у тону по избору наручиоца. Пре бојења скинути постојећу боју (по потреби), извршити потребне поправке гипсањем и глетовањем (до 30% укупне површине). Бојити два пута.</t>
  </si>
  <si>
    <t xml:space="preserve">Бојење плафона и зидова полудисперзивном бојом у тону по избору наручиоца. Пре бојења скинути постојећу боју (по потреби), извршити потребне поправке гипсањем и глетовањем (до 30% укупне површине). Бојити два пута. </t>
  </si>
  <si>
    <t>Скидање ламперије са зидова и одвожење на депонију.</t>
  </si>
  <si>
    <t>Фарбање унутрашњих врата.</t>
  </si>
  <si>
    <t>Набавка и уградња неонских сијалица (18W, 60cm).</t>
  </si>
  <si>
    <t>Набавка и уградња стартера (18W).</t>
  </si>
  <si>
    <t>Набавка и уградња неонских сијалица (36W, 120cm).</t>
  </si>
  <si>
    <t>Набавка и уградња стартера (36W).</t>
  </si>
  <si>
    <t>Набавка и уградња неонских сијалица (18W 60cm).</t>
  </si>
  <si>
    <t>Набавка са заменом сијалица: модел:PL-C 2P 26W/840.</t>
  </si>
  <si>
    <t>Набавка са заменом сијалица: модел:TL-D 18W/54-765.</t>
  </si>
  <si>
    <t>Набавка са заменом сијалица: модел: E27 ES 20W.</t>
  </si>
  <si>
    <t>Набавка са заменом/поправком: прекидача (до 10 ком. једнополних), утикача (до 5 ком. трофазних и до 35 ком. једностраних са заштитом), сијаличних грла, стартера за неонке, неонских цеви (малих - до 50 ком. од 60cm, великих - до 30 ком. од120cm) и сијалица. Набавка и замена топљивих исигурача DII (10A-15 ком., 20A-10 kom., 25A-10kom), DIII, (63A-10 kom). Аутоматски осигурач 16А-5 ком.</t>
  </si>
  <si>
    <t>Набавка и замена проводника на контролору уклопног сата (по примедби ЕПС-а).</t>
  </si>
  <si>
    <t>Набавка и замена флуо цеви 18w, дужине 120cm (30 ком.).</t>
  </si>
  <si>
    <t xml:space="preserve">Набавка и уградња стартера за неонку 120cm (снага 4-65W, напон 220-240V). </t>
  </si>
  <si>
    <t xml:space="preserve">Набавка и уградња стартера за неонку 60cm (снага 4-22W, напон 220-240V). </t>
  </si>
  <si>
    <t xml:space="preserve">Набавка и замена флуо цеви 18w, дужине 60cm. </t>
  </si>
  <si>
    <t xml:space="preserve">Набавка са заменом сијалица. Стандардна, бистра 100w. </t>
  </si>
  <si>
    <t>Набавка и замена цијалица 100w Е-27 (до 10 ком.).</t>
  </si>
  <si>
    <t xml:space="preserve">Набавка и замена флуо цеви 18w, дужине 60cm (до 30 ком.). </t>
  </si>
  <si>
    <t xml:space="preserve">Набавка и замена стартера за флуо цеви 4-22. (до 20 ком.). </t>
  </si>
  <si>
    <t xml:space="preserve">Набавка и замена сијаличних грла (до 5 ком.). </t>
  </si>
  <si>
    <t>Набавка и замена цијалица 100w Е-27  (до 10 ком.).</t>
  </si>
  <si>
    <t>Набавка и замена стартера за флуо цеви 4-22 (10 ком.). .</t>
  </si>
  <si>
    <t xml:space="preserve">Набавка и замена сијаличних грла (3 ком.). </t>
  </si>
  <si>
    <t xml:space="preserve">Набавка и замена сијалица 100w Е-27. </t>
  </si>
  <si>
    <t xml:space="preserve">Набавка и замена сијаличних грла. </t>
  </si>
  <si>
    <t xml:space="preserve">Флуо цеви F18W/t8/54, 600 mm. </t>
  </si>
  <si>
    <t xml:space="preserve">Флуо цеви 36W, 1200 mm. </t>
  </si>
  <si>
    <t xml:space="preserve">Стартери S2, 4-22W. </t>
  </si>
  <si>
    <t xml:space="preserve">Стартери S10, 4-65W. </t>
  </si>
  <si>
    <t xml:space="preserve">Неонке Duralamp CF-TE 42W840 (са 4 компоненте, по 2 са обе стране). </t>
  </si>
  <si>
    <t xml:space="preserve">Штедне сијалице 26W/840 G24D-3 2 пуна, (са 2 компоненте, по једна са обе стране).  </t>
  </si>
  <si>
    <t xml:space="preserve">HQI-T 150W/NDL Osram PowerStar T798 са две компоненте. </t>
  </si>
  <si>
    <t xml:space="preserve">Набавка са заменом кваке на унутрашњим дрвеним вратима. </t>
  </si>
  <si>
    <t xml:space="preserve">Набавка са заменом АГБ брава и Агб цилиндара на унутрашњим дрвеним вратима. </t>
  </si>
  <si>
    <t xml:space="preserve">Набавка са заменом комплет браве, стандардне са језичком (рукохват са улошком и механизмом  за спољна алуминијумска врата. </t>
  </si>
  <si>
    <t xml:space="preserve">Браварске услуге са заменом и потрошним материјалом: кваке у сивој боји са маском ГУ (до 30 пари), шарке дводелне за алу врата (до 42 ком.), прихватна штелујућа плоча (до 30 ком.), браве (до 10 ком.), механизам за затварање врата. </t>
  </si>
  <si>
    <t xml:space="preserve">Набавка са заменом аутомата за алуминијумска улазна врата. </t>
  </si>
  <si>
    <t xml:space="preserve">Набавка са заменом бравица за фиоке. </t>
  </si>
  <si>
    <t>Набавка са заменом металнинх бочних носача за преграде у орманима.</t>
  </si>
  <si>
    <t>Набавка са заменом квака  за дрвена врата.</t>
  </si>
  <si>
    <t xml:space="preserve">Набавка са заменом АГБ  цилиндара  за дрвена врата. </t>
  </si>
  <si>
    <t xml:space="preserve">Набавка са заменом АГБ брава за дрвена врата. </t>
  </si>
  <si>
    <t xml:space="preserve">Набавка челичних катанаца. Катанци пресвучени месингом са најамање 2 равна челична кључа. Димензије 50mm. </t>
  </si>
  <si>
    <t xml:space="preserve">Набавка са заменом: клатно шарки (око 12 ком.), за лептир ПВЦ врата, окови за прозоре (око6 ком.) за ПВЦ прозоре и горње шарке за ПВЦ прозоре (4 комплета). </t>
  </si>
  <si>
    <t>Набавка уложака за браве са заменом.</t>
  </si>
  <si>
    <t xml:space="preserve">Набавка брава за прозоре са заменом: 4 браве TRIB-ручица за дрвени прозор, 4 браве за дрвена врата-цилиндар. </t>
  </si>
  <si>
    <t xml:space="preserve">Набавка шарки за 3 канцеларијска ормана са заменом. </t>
  </si>
  <si>
    <t>Набавка и замена брава (ELZETT) дубине 5cm на унутрашњим вратима.</t>
  </si>
  <si>
    <t xml:space="preserve">Штеловање улазних дрвених врата. </t>
  </si>
  <si>
    <t xml:space="preserve">Набавка са заменом 34 вентила 1/2 цола за радијаторе, са услугом испирања радијатора, по потреби. </t>
  </si>
  <si>
    <t xml:space="preserve">Тапацирање врата: 4 комада са материјалом. </t>
  </si>
  <si>
    <t>Замена: 100 комада/траке са поправком шина и механизма за повлачење.</t>
  </si>
  <si>
    <t xml:space="preserve">Замена линолеума у канцеларији: 5х4,30m Замена линолеума у шалтер сали: 3,40х6,50. </t>
  </si>
  <si>
    <t xml:space="preserve">Штеловање унутрашњих алуминијумских врата (38 ком.) врата и прозора (42 ком.) са материјалом. </t>
  </si>
  <si>
    <t xml:space="preserve">Поправка оштећеног пода, набавка и постављање ламината. </t>
  </si>
  <si>
    <t xml:space="preserve">Репарација дрвених ролетни: скидање ролетне, поправка оштећења, фарбање заштитним лаком.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</si>
</sst>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\,\ yyyy"/>
    <numFmt numFmtId="187" formatCode="[$-409]h:mm:ss\ AM/PM"/>
    <numFmt numFmtId="188" formatCode="#,##0.00_ ;\-#,##0.00\ 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4" fontId="0" fillId="0" borderId="10" xfId="0" applyNumberForma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4" fontId="0" fillId="0" borderId="10" xfId="0" applyNumberFormat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0" fontId="0" fillId="34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ill="1" applyBorder="1" applyAlignment="1">
      <alignment vertical="center"/>
    </xf>
    <xf numFmtId="4" fontId="0" fillId="0" borderId="12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horizontal="left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4" fontId="0" fillId="33" borderId="10" xfId="0" applyNumberForma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left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4" fontId="0" fillId="33" borderId="10" xfId="0" applyNumberFormat="1" applyFill="1" applyBorder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0" fillId="0" borderId="13" xfId="0" applyNumberForma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textRotation="90"/>
    </xf>
    <xf numFmtId="4" fontId="6" fillId="0" borderId="13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left" vertical="center" wrapText="1"/>
    </xf>
    <xf numFmtId="4" fontId="0" fillId="0" borderId="13" xfId="0" applyNumberForma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0" fillId="0" borderId="13" xfId="0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33" borderId="16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3" fontId="7" fillId="33" borderId="17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47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8" xfId="0" applyNumberFormat="1" applyFont="1" applyFill="1" applyBorder="1" applyAlignment="1">
      <alignment vertical="center"/>
    </xf>
    <xf numFmtId="4" fontId="47" fillId="0" borderId="10" xfId="0" applyNumberFormat="1" applyFont="1" applyFill="1" applyBorder="1" applyAlignment="1">
      <alignment horizontal="right" vertical="center" wrapText="1"/>
    </xf>
    <xf numFmtId="0" fontId="48" fillId="0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4" fontId="4" fillId="33" borderId="2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1" fontId="4" fillId="33" borderId="21" xfId="0" applyNumberFormat="1" applyFont="1" applyFill="1" applyBorder="1" applyAlignment="1">
      <alignment horizontal="center" vertical="center" wrapText="1"/>
    </xf>
    <xf numFmtId="4" fontId="4" fillId="33" borderId="22" xfId="0" applyNumberFormat="1" applyFont="1" applyFill="1" applyBorder="1" applyAlignment="1">
      <alignment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4" fontId="4" fillId="33" borderId="20" xfId="0" applyNumberFormat="1" applyFont="1" applyFill="1" applyBorder="1" applyAlignment="1">
      <alignment horizontal="right" vertical="center" wrapText="1"/>
    </xf>
    <xf numFmtId="0" fontId="0" fillId="35" borderId="10" xfId="0" applyFill="1" applyBorder="1" applyAlignment="1">
      <alignment vertical="center" wrapText="1"/>
    </xf>
    <xf numFmtId="0" fontId="0" fillId="35" borderId="23" xfId="0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vertical="center" wrapText="1"/>
    </xf>
    <xf numFmtId="3" fontId="7" fillId="33" borderId="24" xfId="0" applyNumberFormat="1" applyFont="1" applyFill="1" applyBorder="1" applyAlignment="1">
      <alignment vertical="center" wrapText="1"/>
    </xf>
    <xf numFmtId="4" fontId="49" fillId="0" borderId="10" xfId="0" applyNumberFormat="1" applyFont="1" applyBorder="1" applyAlignment="1">
      <alignment horizontal="righ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20" xfId="0" applyNumberFormat="1" applyFont="1" applyFill="1" applyBorder="1" applyAlignment="1">
      <alignment horizontal="right" vertical="center" wrapText="1"/>
    </xf>
    <xf numFmtId="0" fontId="4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0" fillId="0" borderId="10" xfId="0" applyNumberForma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" fontId="4" fillId="35" borderId="11" xfId="0" applyNumberFormat="1" applyFont="1" applyFill="1" applyBorder="1" applyAlignment="1">
      <alignment horizontal="center" vertical="center" wrapText="1"/>
    </xf>
    <xf numFmtId="4" fontId="4" fillId="35" borderId="18" xfId="0" applyNumberFormat="1" applyFont="1" applyFill="1" applyBorder="1" applyAlignment="1">
      <alignment horizontal="center" vertical="center" wrapText="1"/>
    </xf>
    <xf numFmtId="4" fontId="4" fillId="35" borderId="13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4" fontId="4" fillId="33" borderId="25" xfId="0" applyNumberFormat="1" applyFont="1" applyFill="1" applyBorder="1" applyAlignment="1">
      <alignment horizontal="right" vertical="center" wrapText="1"/>
    </xf>
    <xf numFmtId="4" fontId="4" fillId="33" borderId="26" xfId="0" applyNumberFormat="1" applyFont="1" applyFill="1" applyBorder="1" applyAlignment="1">
      <alignment horizontal="right" vertical="center" wrapText="1"/>
    </xf>
    <xf numFmtId="4" fontId="4" fillId="33" borderId="20" xfId="0" applyNumberFormat="1" applyFont="1" applyFill="1" applyBorder="1" applyAlignment="1">
      <alignment horizontal="right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4" fontId="4" fillId="35" borderId="11" xfId="0" applyNumberFormat="1" applyFont="1" applyFill="1" applyBorder="1" applyAlignment="1">
      <alignment horizontal="right" vertical="center" wrapText="1"/>
    </xf>
    <xf numFmtId="0" fontId="4" fillId="35" borderId="13" xfId="0" applyFont="1" applyFill="1" applyBorder="1" applyAlignment="1">
      <alignment horizontal="right" vertical="center" wrapText="1"/>
    </xf>
    <xf numFmtId="0" fontId="4" fillId="35" borderId="18" xfId="0" applyFont="1" applyFill="1" applyBorder="1" applyAlignment="1">
      <alignment horizontal="right" vertical="center" wrapText="1"/>
    </xf>
    <xf numFmtId="0" fontId="0" fillId="35" borderId="23" xfId="0" applyFont="1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6" borderId="11" xfId="0" applyNumberFormat="1" applyFont="1" applyFill="1" applyBorder="1" applyAlignment="1">
      <alignment horizontal="right" vertical="center" wrapText="1"/>
    </xf>
    <xf numFmtId="0" fontId="4" fillId="36" borderId="18" xfId="0" applyFont="1" applyFill="1" applyBorder="1" applyAlignment="1">
      <alignment horizontal="right" vertical="center" wrapText="1"/>
    </xf>
    <xf numFmtId="0" fontId="4" fillId="36" borderId="13" xfId="0" applyFont="1" applyFill="1" applyBorder="1" applyAlignment="1">
      <alignment horizontal="right" vertical="center" wrapText="1"/>
    </xf>
    <xf numFmtId="4" fontId="4" fillId="35" borderId="18" xfId="0" applyNumberFormat="1" applyFont="1" applyFill="1" applyBorder="1" applyAlignment="1">
      <alignment horizontal="right" vertical="center" wrapText="1"/>
    </xf>
    <xf numFmtId="4" fontId="4" fillId="35" borderId="13" xfId="0" applyNumberFormat="1" applyFont="1" applyFill="1" applyBorder="1" applyAlignment="1">
      <alignment horizontal="right" vertical="center" wrapText="1"/>
    </xf>
    <xf numFmtId="4" fontId="4" fillId="33" borderId="25" xfId="0" applyNumberFormat="1" applyFont="1" applyFill="1" applyBorder="1" applyAlignment="1">
      <alignment horizontal="center" vertical="center" wrapText="1"/>
    </xf>
    <xf numFmtId="4" fontId="4" fillId="33" borderId="26" xfId="0" applyNumberFormat="1" applyFont="1" applyFill="1" applyBorder="1" applyAlignment="1">
      <alignment horizontal="center" vertical="center" wrapText="1"/>
    </xf>
    <xf numFmtId="4" fontId="4" fillId="33" borderId="20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textRotation="90"/>
    </xf>
    <xf numFmtId="0" fontId="4" fillId="0" borderId="26" xfId="0" applyFont="1" applyFill="1" applyBorder="1" applyAlignment="1">
      <alignment horizontal="center" vertical="center" textRotation="90"/>
    </xf>
    <xf numFmtId="0" fontId="4" fillId="0" borderId="20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textRotation="90"/>
    </xf>
    <xf numFmtId="0" fontId="4" fillId="0" borderId="18" xfId="0" applyFont="1" applyFill="1" applyBorder="1" applyAlignment="1">
      <alignment horizontal="center" vertical="center" textRotation="90"/>
    </xf>
    <xf numFmtId="0" fontId="4" fillId="0" borderId="13" xfId="0" applyFont="1" applyFill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vertical="center" textRotation="90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4" fillId="7" borderId="36" xfId="0" applyFont="1" applyFill="1" applyBorder="1" applyAlignment="1">
      <alignment horizontal="center" vertical="center" wrapText="1"/>
    </xf>
    <xf numFmtId="0" fontId="4" fillId="7" borderId="37" xfId="0" applyFont="1" applyFill="1" applyBorder="1" applyAlignment="1">
      <alignment horizontal="center" vertical="center" wrapText="1"/>
    </xf>
    <xf numFmtId="0" fontId="4" fillId="7" borderId="38" xfId="0" applyFont="1" applyFill="1" applyBorder="1" applyAlignment="1">
      <alignment horizontal="center" vertical="center" wrapText="1"/>
    </xf>
    <xf numFmtId="4" fontId="4" fillId="0" borderId="36" xfId="0" applyNumberFormat="1" applyFont="1" applyFill="1" applyBorder="1" applyAlignment="1">
      <alignment horizontal="center" vertical="center" wrapText="1"/>
    </xf>
    <xf numFmtId="4" fontId="4" fillId="0" borderId="39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4" fontId="4" fillId="33" borderId="40" xfId="0" applyNumberFormat="1" applyFont="1" applyFill="1" applyBorder="1" applyAlignment="1">
      <alignment horizontal="center" vertical="center" wrapText="1"/>
    </xf>
    <xf numFmtId="4" fontId="4" fillId="33" borderId="41" xfId="0" applyNumberFormat="1" applyFont="1" applyFill="1" applyBorder="1" applyAlignment="1">
      <alignment horizontal="center" vertical="center" wrapText="1"/>
    </xf>
    <xf numFmtId="4" fontId="4" fillId="33" borderId="28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8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4" fontId="6" fillId="0" borderId="18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Fill="1" applyBorder="1" applyAlignment="1">
      <alignment horizontal="right" vertical="center" wrapText="1"/>
    </xf>
    <xf numFmtId="4" fontId="8" fillId="0" borderId="18" xfId="0" applyNumberFormat="1" applyFont="1" applyFill="1" applyBorder="1" applyAlignment="1">
      <alignment horizontal="right" vertical="center" wrapText="1"/>
    </xf>
    <xf numFmtId="4" fontId="8" fillId="0" borderId="13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8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18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H109"/>
  <sheetViews>
    <sheetView tabSelected="1" zoomScale="70" zoomScaleNormal="70" zoomScalePageLayoutView="0" workbookViewId="0" topLeftCell="A1">
      <pane xSplit="2" ySplit="4" topLeftCell="H102" activePane="bottomRight" state="frozen"/>
      <selection pane="topLeft" activeCell="A1" sqref="A1"/>
      <selection pane="topRight" activeCell="E1" sqref="E1"/>
      <selection pane="bottomLeft" activeCell="A6" sqref="A6"/>
      <selection pane="bottomRight" activeCell="Q117" sqref="Q117"/>
    </sheetView>
  </sheetViews>
  <sheetFormatPr defaultColWidth="9.140625" defaultRowHeight="12.75"/>
  <cols>
    <col min="1" max="1" width="5.7109375" style="17" customWidth="1"/>
    <col min="2" max="2" width="17.7109375" style="3" customWidth="1"/>
    <col min="3" max="3" width="25.7109375" style="19" customWidth="1"/>
    <col min="4" max="4" width="7.00390625" style="10" customWidth="1"/>
    <col min="5" max="5" width="5.140625" style="13" customWidth="1"/>
    <col min="6" max="6" width="10.7109375" style="9" customWidth="1"/>
    <col min="7" max="7" width="11.28125" style="18" customWidth="1"/>
    <col min="8" max="8" width="12.57421875" style="18" customWidth="1"/>
    <col min="9" max="9" width="25.7109375" style="3" customWidth="1"/>
    <col min="10" max="10" width="6.28125" style="10" customWidth="1"/>
    <col min="11" max="11" width="8.140625" style="13" customWidth="1"/>
    <col min="12" max="12" width="10.28125" style="24" customWidth="1"/>
    <col min="13" max="13" width="11.57421875" style="26" customWidth="1"/>
    <col min="14" max="14" width="10.8515625" style="26" customWidth="1"/>
    <col min="15" max="15" width="25.7109375" style="3" customWidth="1"/>
    <col min="16" max="16" width="6.57421875" style="10" customWidth="1"/>
    <col min="17" max="17" width="6.421875" style="13" customWidth="1"/>
    <col min="18" max="18" width="10.7109375" style="24" customWidth="1"/>
    <col min="19" max="19" width="12.140625" style="26" customWidth="1"/>
    <col min="20" max="20" width="10.7109375" style="26" customWidth="1"/>
    <col min="21" max="21" width="25.7109375" style="3" customWidth="1"/>
    <col min="22" max="22" width="6.57421875" style="10" customWidth="1"/>
    <col min="23" max="23" width="6.421875" style="13" customWidth="1"/>
    <col min="24" max="24" width="11.421875" style="24" customWidth="1"/>
    <col min="25" max="25" width="13.140625" style="26" customWidth="1"/>
    <col min="26" max="26" width="13.00390625" style="26" customWidth="1"/>
    <col min="27" max="27" width="25.7109375" style="3" customWidth="1"/>
    <col min="28" max="28" width="9.140625" style="10" customWidth="1"/>
    <col min="29" max="29" width="6.00390625" style="13" customWidth="1"/>
    <col min="30" max="30" width="11.8515625" style="24" customWidth="1"/>
    <col min="31" max="31" width="12.28125" style="26" customWidth="1"/>
    <col min="32" max="32" width="11.421875" style="26" customWidth="1"/>
    <col min="33" max="33" width="11.8515625" style="26" customWidth="1"/>
    <col min="34" max="34" width="19.140625" style="3" customWidth="1"/>
    <col min="35" max="16384" width="9.140625" style="3" customWidth="1"/>
  </cols>
  <sheetData>
    <row r="2" ht="39" customHeight="1" thickBot="1"/>
    <row r="3" spans="1:34" ht="12.75" customHeight="1" thickBot="1" thickTop="1">
      <c r="A3" s="202" t="s">
        <v>9</v>
      </c>
      <c r="B3" s="204" t="s">
        <v>10</v>
      </c>
      <c r="C3" s="206" t="s">
        <v>98</v>
      </c>
      <c r="D3" s="207"/>
      <c r="E3" s="207"/>
      <c r="F3" s="207"/>
      <c r="G3" s="207"/>
      <c r="H3" s="208"/>
      <c r="I3" s="209" t="s">
        <v>5</v>
      </c>
      <c r="J3" s="210"/>
      <c r="K3" s="210"/>
      <c r="L3" s="210"/>
      <c r="M3" s="210"/>
      <c r="N3" s="211"/>
      <c r="O3" s="212" t="s">
        <v>6</v>
      </c>
      <c r="P3" s="213"/>
      <c r="Q3" s="213"/>
      <c r="R3" s="213"/>
      <c r="S3" s="213"/>
      <c r="T3" s="214"/>
      <c r="U3" s="215" t="s">
        <v>7</v>
      </c>
      <c r="V3" s="216"/>
      <c r="W3" s="216"/>
      <c r="X3" s="216"/>
      <c r="Y3" s="216"/>
      <c r="Z3" s="217"/>
      <c r="AA3" s="218" t="s">
        <v>8</v>
      </c>
      <c r="AB3" s="219"/>
      <c r="AC3" s="219"/>
      <c r="AD3" s="219"/>
      <c r="AE3" s="219"/>
      <c r="AF3" s="220"/>
      <c r="AG3" s="221" t="s">
        <v>100</v>
      </c>
      <c r="AH3" s="166" t="s">
        <v>113</v>
      </c>
    </row>
    <row r="4" spans="1:34" s="10" customFormat="1" ht="39" thickBot="1">
      <c r="A4" s="203"/>
      <c r="B4" s="205"/>
      <c r="C4" s="92" t="s">
        <v>0</v>
      </c>
      <c r="D4" s="92" t="s">
        <v>64</v>
      </c>
      <c r="E4" s="93" t="s">
        <v>99</v>
      </c>
      <c r="F4" s="94" t="s">
        <v>33</v>
      </c>
      <c r="G4" s="94" t="s">
        <v>4</v>
      </c>
      <c r="H4" s="95" t="s">
        <v>65</v>
      </c>
      <c r="I4" s="96" t="s">
        <v>0</v>
      </c>
      <c r="J4" s="96" t="s">
        <v>66</v>
      </c>
      <c r="K4" s="97" t="s">
        <v>99</v>
      </c>
      <c r="L4" s="98" t="s">
        <v>33</v>
      </c>
      <c r="M4" s="98" t="s">
        <v>4</v>
      </c>
      <c r="N4" s="95" t="s">
        <v>65</v>
      </c>
      <c r="O4" s="92" t="s">
        <v>0</v>
      </c>
      <c r="P4" s="92" t="s">
        <v>69</v>
      </c>
      <c r="Q4" s="93" t="s">
        <v>99</v>
      </c>
      <c r="R4" s="94" t="s">
        <v>33</v>
      </c>
      <c r="S4" s="94" t="s">
        <v>4</v>
      </c>
      <c r="T4" s="95" t="s">
        <v>65</v>
      </c>
      <c r="U4" s="96" t="s">
        <v>0</v>
      </c>
      <c r="V4" s="96" t="s">
        <v>69</v>
      </c>
      <c r="W4" s="97" t="s">
        <v>99</v>
      </c>
      <c r="X4" s="98" t="s">
        <v>33</v>
      </c>
      <c r="Y4" s="98" t="s">
        <v>4</v>
      </c>
      <c r="Z4" s="95" t="s">
        <v>65</v>
      </c>
      <c r="AA4" s="96" t="s">
        <v>0</v>
      </c>
      <c r="AB4" s="96" t="s">
        <v>69</v>
      </c>
      <c r="AC4" s="97" t="s">
        <v>99</v>
      </c>
      <c r="AD4" s="98" t="s">
        <v>33</v>
      </c>
      <c r="AE4" s="98" t="s">
        <v>4</v>
      </c>
      <c r="AF4" s="94" t="s">
        <v>65</v>
      </c>
      <c r="AG4" s="222"/>
      <c r="AH4" s="167"/>
    </row>
    <row r="5" spans="1:34" s="10" customFormat="1" ht="13.5" thickBot="1">
      <c r="A5" s="100">
        <v>1</v>
      </c>
      <c r="B5" s="101">
        <v>2</v>
      </c>
      <c r="C5" s="102">
        <v>3</v>
      </c>
      <c r="D5" s="102">
        <v>4</v>
      </c>
      <c r="E5" s="102">
        <v>5</v>
      </c>
      <c r="F5" s="102">
        <v>6</v>
      </c>
      <c r="G5" s="102">
        <v>7</v>
      </c>
      <c r="H5" s="103">
        <v>8</v>
      </c>
      <c r="I5" s="104">
        <v>9</v>
      </c>
      <c r="J5" s="104">
        <v>10</v>
      </c>
      <c r="K5" s="104">
        <v>11</v>
      </c>
      <c r="L5" s="104">
        <v>12</v>
      </c>
      <c r="M5" s="104">
        <v>13</v>
      </c>
      <c r="N5" s="103">
        <v>14</v>
      </c>
      <c r="O5" s="102">
        <v>15</v>
      </c>
      <c r="P5" s="102">
        <v>16</v>
      </c>
      <c r="Q5" s="102">
        <v>17</v>
      </c>
      <c r="R5" s="102">
        <v>18</v>
      </c>
      <c r="S5" s="102">
        <v>19</v>
      </c>
      <c r="T5" s="103">
        <v>20</v>
      </c>
      <c r="U5" s="104">
        <v>21</v>
      </c>
      <c r="V5" s="104">
        <v>22</v>
      </c>
      <c r="W5" s="104">
        <v>23</v>
      </c>
      <c r="X5" s="104">
        <v>24</v>
      </c>
      <c r="Y5" s="104">
        <v>25</v>
      </c>
      <c r="Z5" s="103">
        <v>26</v>
      </c>
      <c r="AA5" s="104">
        <v>27</v>
      </c>
      <c r="AB5" s="104">
        <v>28</v>
      </c>
      <c r="AC5" s="104">
        <v>29</v>
      </c>
      <c r="AD5" s="104">
        <v>30</v>
      </c>
      <c r="AE5" s="104">
        <v>31</v>
      </c>
      <c r="AF5" s="103">
        <v>32</v>
      </c>
      <c r="AG5" s="128">
        <v>33</v>
      </c>
      <c r="AH5" s="133">
        <v>34</v>
      </c>
    </row>
    <row r="6" spans="1:34" s="10" customFormat="1" ht="16.5" customHeight="1" thickTop="1">
      <c r="A6" s="168" t="s">
        <v>96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70"/>
    </row>
    <row r="7" spans="1:34" ht="51" customHeight="1">
      <c r="A7" s="190" t="s">
        <v>2</v>
      </c>
      <c r="B7" s="223" t="s">
        <v>71</v>
      </c>
      <c r="C7" s="81" t="s">
        <v>120</v>
      </c>
      <c r="D7" s="65" t="s">
        <v>21</v>
      </c>
      <c r="E7" s="71">
        <v>1</v>
      </c>
      <c r="F7" s="82"/>
      <c r="G7" s="83"/>
      <c r="H7" s="154">
        <v>6000</v>
      </c>
      <c r="I7" s="84"/>
      <c r="J7" s="85"/>
      <c r="K7" s="86"/>
      <c r="L7" s="87"/>
      <c r="M7" s="88"/>
      <c r="N7" s="154">
        <f>SUM(M7:M11)</f>
        <v>0</v>
      </c>
      <c r="O7" s="89" t="s">
        <v>45</v>
      </c>
      <c r="P7" s="70" t="s">
        <v>21</v>
      </c>
      <c r="Q7" s="71">
        <v>70</v>
      </c>
      <c r="R7" s="90"/>
      <c r="S7" s="91"/>
      <c r="T7" s="154">
        <v>56800</v>
      </c>
      <c r="U7" s="84"/>
      <c r="V7" s="85"/>
      <c r="W7" s="86"/>
      <c r="X7" s="87"/>
      <c r="Y7" s="88"/>
      <c r="Z7" s="154">
        <f>SUM(Y7:Y11)</f>
        <v>0</v>
      </c>
      <c r="AA7" s="84"/>
      <c r="AB7" s="85"/>
      <c r="AC7" s="86"/>
      <c r="AD7" s="87"/>
      <c r="AE7" s="88"/>
      <c r="AF7" s="154">
        <f>SUM(AE7:AE11)</f>
        <v>0</v>
      </c>
      <c r="AG7" s="157">
        <f>SUM(AF7+Z7+T7+N7+H7)</f>
        <v>62800</v>
      </c>
      <c r="AH7" s="171">
        <f>AG7</f>
        <v>62800</v>
      </c>
    </row>
    <row r="8" spans="1:34" ht="38.25">
      <c r="A8" s="190"/>
      <c r="B8" s="223"/>
      <c r="C8" s="30"/>
      <c r="D8" s="31"/>
      <c r="E8" s="28"/>
      <c r="F8" s="32"/>
      <c r="G8" s="33"/>
      <c r="H8" s="154"/>
      <c r="I8" s="4"/>
      <c r="J8" s="1"/>
      <c r="K8" s="11"/>
      <c r="L8" s="7"/>
      <c r="M8" s="25"/>
      <c r="N8" s="154"/>
      <c r="O8" s="21" t="s">
        <v>101</v>
      </c>
      <c r="P8" s="23" t="s">
        <v>21</v>
      </c>
      <c r="Q8" s="37">
        <v>70</v>
      </c>
      <c r="R8" s="42"/>
      <c r="S8" s="66"/>
      <c r="T8" s="154"/>
      <c r="U8" s="4"/>
      <c r="V8" s="1"/>
      <c r="W8" s="11"/>
      <c r="X8" s="7"/>
      <c r="Y8" s="25"/>
      <c r="Z8" s="154"/>
      <c r="AA8" s="4"/>
      <c r="AB8" s="1"/>
      <c r="AC8" s="11"/>
      <c r="AD8" s="7"/>
      <c r="AE8" s="25"/>
      <c r="AF8" s="154"/>
      <c r="AG8" s="157"/>
      <c r="AH8" s="171"/>
    </row>
    <row r="9" spans="1:34" ht="25.5">
      <c r="A9" s="190"/>
      <c r="B9" s="223"/>
      <c r="C9" s="30"/>
      <c r="D9" s="31"/>
      <c r="E9" s="28"/>
      <c r="F9" s="32"/>
      <c r="G9" s="33"/>
      <c r="H9" s="154"/>
      <c r="I9" s="4"/>
      <c r="J9" s="1"/>
      <c r="K9" s="11"/>
      <c r="L9" s="7"/>
      <c r="M9" s="25"/>
      <c r="N9" s="154"/>
      <c r="O9" s="21" t="s">
        <v>102</v>
      </c>
      <c r="P9" s="23" t="s">
        <v>21</v>
      </c>
      <c r="Q9" s="28">
        <v>50</v>
      </c>
      <c r="R9" s="42"/>
      <c r="S9" s="66"/>
      <c r="T9" s="154"/>
      <c r="U9" s="4"/>
      <c r="V9" s="1"/>
      <c r="W9" s="11"/>
      <c r="X9" s="7"/>
      <c r="Y9" s="25"/>
      <c r="Z9" s="154"/>
      <c r="AA9" s="4"/>
      <c r="AB9" s="1"/>
      <c r="AC9" s="11"/>
      <c r="AD9" s="7"/>
      <c r="AE9" s="25"/>
      <c r="AF9" s="154"/>
      <c r="AG9" s="157"/>
      <c r="AH9" s="171"/>
    </row>
    <row r="10" spans="1:34" ht="12.75">
      <c r="A10" s="190"/>
      <c r="B10" s="223"/>
      <c r="C10" s="30"/>
      <c r="D10" s="31"/>
      <c r="E10" s="28"/>
      <c r="F10" s="32"/>
      <c r="G10" s="33"/>
      <c r="H10" s="154"/>
      <c r="I10" s="4"/>
      <c r="J10" s="1"/>
      <c r="K10" s="11"/>
      <c r="L10" s="7"/>
      <c r="M10" s="25"/>
      <c r="N10" s="154"/>
      <c r="O10" s="21" t="s">
        <v>46</v>
      </c>
      <c r="P10" s="23" t="s">
        <v>21</v>
      </c>
      <c r="Q10" s="28">
        <v>40</v>
      </c>
      <c r="R10" s="42"/>
      <c r="S10" s="66"/>
      <c r="T10" s="154"/>
      <c r="U10" s="4"/>
      <c r="V10" s="1"/>
      <c r="W10" s="11"/>
      <c r="X10" s="7"/>
      <c r="Y10" s="25"/>
      <c r="Z10" s="154"/>
      <c r="AA10" s="4"/>
      <c r="AB10" s="1"/>
      <c r="AC10" s="11"/>
      <c r="AD10" s="7"/>
      <c r="AE10" s="25"/>
      <c r="AF10" s="154"/>
      <c r="AG10" s="157"/>
      <c r="AH10" s="171"/>
    </row>
    <row r="11" spans="1:34" ht="12.75">
      <c r="A11" s="191"/>
      <c r="B11" s="224"/>
      <c r="C11" s="30"/>
      <c r="D11" s="31"/>
      <c r="E11" s="28"/>
      <c r="F11" s="32"/>
      <c r="G11" s="33"/>
      <c r="H11" s="155"/>
      <c r="I11" s="4"/>
      <c r="J11" s="1"/>
      <c r="K11" s="11"/>
      <c r="L11" s="7"/>
      <c r="M11" s="25"/>
      <c r="N11" s="155"/>
      <c r="O11" s="21" t="s">
        <v>47</v>
      </c>
      <c r="P11" s="23" t="s">
        <v>21</v>
      </c>
      <c r="Q11" s="28">
        <v>40</v>
      </c>
      <c r="R11" s="42"/>
      <c r="S11" s="66"/>
      <c r="T11" s="155"/>
      <c r="U11" s="4"/>
      <c r="V11" s="1"/>
      <c r="W11" s="11"/>
      <c r="X11" s="7"/>
      <c r="Y11" s="25"/>
      <c r="Z11" s="155"/>
      <c r="AA11" s="4"/>
      <c r="AB11" s="1"/>
      <c r="AC11" s="11"/>
      <c r="AD11" s="7"/>
      <c r="AE11" s="25"/>
      <c r="AF11" s="155"/>
      <c r="AG11" s="158"/>
      <c r="AH11" s="171"/>
    </row>
    <row r="12" spans="1:34" ht="63.75">
      <c r="A12" s="189" t="s">
        <v>1</v>
      </c>
      <c r="B12" s="184" t="s">
        <v>70</v>
      </c>
      <c r="C12" s="34"/>
      <c r="D12" s="29"/>
      <c r="E12" s="28"/>
      <c r="F12" s="32"/>
      <c r="G12" s="33"/>
      <c r="H12" s="180">
        <f>SUM(G12+G13+G14+G15+G16)</f>
        <v>0</v>
      </c>
      <c r="I12" s="40"/>
      <c r="J12" s="2"/>
      <c r="K12" s="11"/>
      <c r="L12" s="68"/>
      <c r="M12" s="109"/>
      <c r="N12" s="153">
        <f>SUM(M12+M13+M14+M15+M16)</f>
        <v>0</v>
      </c>
      <c r="O12" s="21" t="s">
        <v>146</v>
      </c>
      <c r="P12" s="23" t="s">
        <v>21</v>
      </c>
      <c r="Q12" s="37">
        <v>90</v>
      </c>
      <c r="R12" s="43"/>
      <c r="S12" s="46"/>
      <c r="T12" s="180">
        <v>34950</v>
      </c>
      <c r="U12" s="21" t="s">
        <v>194</v>
      </c>
      <c r="V12" s="2" t="s">
        <v>23</v>
      </c>
      <c r="W12" s="28"/>
      <c r="X12" s="42"/>
      <c r="Y12" s="25"/>
      <c r="Z12" s="153">
        <v>60000</v>
      </c>
      <c r="AA12" s="61" t="s">
        <v>195</v>
      </c>
      <c r="AB12" s="23" t="s">
        <v>21</v>
      </c>
      <c r="AC12" s="61">
        <v>4</v>
      </c>
      <c r="AD12" s="42"/>
      <c r="AE12" s="25"/>
      <c r="AF12" s="153">
        <v>36000</v>
      </c>
      <c r="AG12" s="177">
        <f>SUM(AF12+Z12+T12+N12+H12)</f>
        <v>130950</v>
      </c>
      <c r="AH12" s="172">
        <f>SUM(AG12+AG17)</f>
        <v>144050</v>
      </c>
    </row>
    <row r="13" spans="1:34" ht="25.5">
      <c r="A13" s="190"/>
      <c r="B13" s="201"/>
      <c r="C13" s="35"/>
      <c r="D13" s="29"/>
      <c r="E13" s="28"/>
      <c r="F13" s="32"/>
      <c r="G13" s="33"/>
      <c r="H13" s="181"/>
      <c r="I13" s="5"/>
      <c r="J13" s="2"/>
      <c r="K13" s="11"/>
      <c r="L13" s="7"/>
      <c r="M13" s="109"/>
      <c r="N13" s="154"/>
      <c r="O13" s="21" t="s">
        <v>147</v>
      </c>
      <c r="P13" s="23" t="s">
        <v>21</v>
      </c>
      <c r="Q13" s="37">
        <v>90</v>
      </c>
      <c r="R13" s="43"/>
      <c r="S13" s="46"/>
      <c r="T13" s="181"/>
      <c r="U13" s="4"/>
      <c r="V13" s="1"/>
      <c r="W13" s="11"/>
      <c r="X13" s="7"/>
      <c r="Y13" s="25"/>
      <c r="Z13" s="154"/>
      <c r="AA13" s="4"/>
      <c r="AB13" s="1"/>
      <c r="AC13" s="11"/>
      <c r="AD13" s="7"/>
      <c r="AE13" s="25"/>
      <c r="AF13" s="154"/>
      <c r="AG13" s="178"/>
      <c r="AH13" s="173"/>
    </row>
    <row r="14" spans="1:34" ht="38.25">
      <c r="A14" s="190"/>
      <c r="B14" s="201"/>
      <c r="C14" s="35"/>
      <c r="D14" s="29"/>
      <c r="E14" s="28"/>
      <c r="F14" s="32"/>
      <c r="G14" s="33"/>
      <c r="H14" s="181"/>
      <c r="I14" s="5"/>
      <c r="J14" s="23"/>
      <c r="K14" s="99"/>
      <c r="L14" s="68"/>
      <c r="M14" s="112"/>
      <c r="N14" s="154"/>
      <c r="O14" s="21" t="s">
        <v>148</v>
      </c>
      <c r="P14" s="23" t="s">
        <v>21</v>
      </c>
      <c r="Q14" s="28">
        <v>3</v>
      </c>
      <c r="R14" s="43"/>
      <c r="S14" s="46"/>
      <c r="T14" s="181"/>
      <c r="U14" s="4"/>
      <c r="V14" s="1"/>
      <c r="W14" s="11"/>
      <c r="X14" s="7"/>
      <c r="Y14" s="25"/>
      <c r="Z14" s="154"/>
      <c r="AA14" s="4"/>
      <c r="AB14" s="1"/>
      <c r="AC14" s="11"/>
      <c r="AD14" s="7"/>
      <c r="AE14" s="25"/>
      <c r="AF14" s="154"/>
      <c r="AG14" s="178"/>
      <c r="AH14" s="173"/>
    </row>
    <row r="15" spans="1:34" ht="25.5">
      <c r="A15" s="190"/>
      <c r="B15" s="201"/>
      <c r="C15" s="35"/>
      <c r="D15" s="29"/>
      <c r="E15" s="28"/>
      <c r="F15" s="32"/>
      <c r="G15" s="33"/>
      <c r="H15" s="181"/>
      <c r="I15" s="5"/>
      <c r="J15" s="23"/>
      <c r="K15" s="12"/>
      <c r="L15" s="7"/>
      <c r="M15" s="25"/>
      <c r="N15" s="154"/>
      <c r="O15" s="21" t="s">
        <v>149</v>
      </c>
      <c r="P15" s="23" t="s">
        <v>21</v>
      </c>
      <c r="Q15" s="28">
        <v>3</v>
      </c>
      <c r="R15" s="43"/>
      <c r="S15" s="46"/>
      <c r="T15" s="181"/>
      <c r="U15" s="4"/>
      <c r="V15" s="1"/>
      <c r="W15" s="11"/>
      <c r="X15" s="7"/>
      <c r="Y15" s="25"/>
      <c r="Z15" s="154"/>
      <c r="AA15" s="4"/>
      <c r="AB15" s="1"/>
      <c r="AC15" s="11"/>
      <c r="AD15" s="7"/>
      <c r="AE15" s="25"/>
      <c r="AF15" s="154"/>
      <c r="AG15" s="178"/>
      <c r="AH15" s="173"/>
    </row>
    <row r="16" spans="1:34" ht="25.5">
      <c r="A16" s="190"/>
      <c r="B16" s="185"/>
      <c r="C16" s="35"/>
      <c r="D16" s="29"/>
      <c r="E16" s="28"/>
      <c r="F16" s="32"/>
      <c r="G16" s="33"/>
      <c r="H16" s="182"/>
      <c r="I16" s="5"/>
      <c r="J16" s="23"/>
      <c r="K16" s="12"/>
      <c r="L16" s="7"/>
      <c r="M16" s="25"/>
      <c r="N16" s="155"/>
      <c r="O16" s="21" t="s">
        <v>45</v>
      </c>
      <c r="P16" s="23" t="s">
        <v>21</v>
      </c>
      <c r="Q16" s="28">
        <v>20</v>
      </c>
      <c r="R16" s="43"/>
      <c r="S16" s="46"/>
      <c r="T16" s="182"/>
      <c r="U16" s="4"/>
      <c r="V16" s="1"/>
      <c r="W16" s="11"/>
      <c r="X16" s="7"/>
      <c r="Y16" s="25"/>
      <c r="Z16" s="155"/>
      <c r="AA16" s="4"/>
      <c r="AB16" s="1"/>
      <c r="AC16" s="11"/>
      <c r="AD16" s="7"/>
      <c r="AE16" s="25"/>
      <c r="AF16" s="155"/>
      <c r="AG16" s="179"/>
      <c r="AH16" s="173"/>
    </row>
    <row r="17" spans="1:34" ht="38.25">
      <c r="A17" s="190"/>
      <c r="B17" s="184" t="s">
        <v>97</v>
      </c>
      <c r="C17" s="36" t="s">
        <v>121</v>
      </c>
      <c r="D17" s="31" t="s">
        <v>23</v>
      </c>
      <c r="E17" s="28"/>
      <c r="F17" s="32"/>
      <c r="G17" s="33"/>
      <c r="H17" s="153">
        <v>5000</v>
      </c>
      <c r="I17" s="4"/>
      <c r="J17" s="1"/>
      <c r="K17" s="8" t="s">
        <v>25</v>
      </c>
      <c r="L17" s="7"/>
      <c r="M17" s="25"/>
      <c r="N17" s="153">
        <v>0</v>
      </c>
      <c r="O17" s="21" t="s">
        <v>150</v>
      </c>
      <c r="P17" s="23" t="s">
        <v>21</v>
      </c>
      <c r="Q17" s="28">
        <v>2</v>
      </c>
      <c r="R17" s="44"/>
      <c r="S17" s="46"/>
      <c r="T17" s="180">
        <v>4100</v>
      </c>
      <c r="U17" s="4"/>
      <c r="V17" s="1"/>
      <c r="W17" s="11"/>
      <c r="X17" s="7"/>
      <c r="Y17" s="25"/>
      <c r="Z17" s="153">
        <v>4000</v>
      </c>
      <c r="AA17" s="4"/>
      <c r="AB17" s="1"/>
      <c r="AC17" s="11"/>
      <c r="AD17" s="7"/>
      <c r="AE17" s="25"/>
      <c r="AF17" s="153">
        <v>0</v>
      </c>
      <c r="AG17" s="177">
        <f>SUM(AF17+Z17+T17+N17+H17)</f>
        <v>13100</v>
      </c>
      <c r="AH17" s="173"/>
    </row>
    <row r="18" spans="1:34" ht="25.5">
      <c r="A18" s="190"/>
      <c r="B18" s="201"/>
      <c r="C18" s="36"/>
      <c r="D18" s="31"/>
      <c r="E18" s="28"/>
      <c r="F18" s="32"/>
      <c r="G18" s="33"/>
      <c r="H18" s="154"/>
      <c r="I18" s="4"/>
      <c r="J18" s="1"/>
      <c r="K18" s="8"/>
      <c r="L18" s="7"/>
      <c r="M18" s="25"/>
      <c r="N18" s="154"/>
      <c r="O18" s="21" t="s">
        <v>147</v>
      </c>
      <c r="P18" s="23" t="s">
        <v>21</v>
      </c>
      <c r="Q18" s="28">
        <v>3</v>
      </c>
      <c r="R18" s="44"/>
      <c r="S18" s="46"/>
      <c r="T18" s="181"/>
      <c r="U18" s="4"/>
      <c r="V18" s="1"/>
      <c r="W18" s="11"/>
      <c r="X18" s="7"/>
      <c r="Y18" s="25"/>
      <c r="Z18" s="154"/>
      <c r="AA18" s="4"/>
      <c r="AB18" s="1"/>
      <c r="AC18" s="11"/>
      <c r="AD18" s="7"/>
      <c r="AE18" s="25"/>
      <c r="AF18" s="154"/>
      <c r="AG18" s="178"/>
      <c r="AH18" s="173"/>
    </row>
    <row r="19" spans="1:34" ht="38.25">
      <c r="A19" s="190"/>
      <c r="B19" s="201"/>
      <c r="C19" s="36"/>
      <c r="D19" s="31"/>
      <c r="E19" s="28"/>
      <c r="F19" s="32"/>
      <c r="G19" s="33"/>
      <c r="H19" s="154"/>
      <c r="I19" s="4"/>
      <c r="J19" s="1"/>
      <c r="K19" s="8"/>
      <c r="L19" s="7"/>
      <c r="M19" s="25"/>
      <c r="N19" s="154"/>
      <c r="O19" s="21" t="s">
        <v>148</v>
      </c>
      <c r="P19" s="23" t="s">
        <v>21</v>
      </c>
      <c r="Q19" s="28">
        <v>7</v>
      </c>
      <c r="R19" s="44"/>
      <c r="S19" s="46"/>
      <c r="T19" s="181"/>
      <c r="U19" s="60" t="s">
        <v>193</v>
      </c>
      <c r="V19" s="61" t="s">
        <v>23</v>
      </c>
      <c r="W19" s="11"/>
      <c r="X19" s="68"/>
      <c r="Y19" s="136"/>
      <c r="Z19" s="154"/>
      <c r="AA19" s="4"/>
      <c r="AB19" s="1"/>
      <c r="AC19" s="11"/>
      <c r="AD19" s="7"/>
      <c r="AE19" s="25"/>
      <c r="AF19" s="154"/>
      <c r="AG19" s="178"/>
      <c r="AH19" s="173"/>
    </row>
    <row r="20" spans="1:34" ht="25.5">
      <c r="A20" s="190"/>
      <c r="B20" s="201"/>
      <c r="C20" s="36"/>
      <c r="D20" s="31"/>
      <c r="E20" s="28"/>
      <c r="F20" s="32"/>
      <c r="G20" s="33"/>
      <c r="H20" s="154"/>
      <c r="I20" s="4"/>
      <c r="J20" s="1"/>
      <c r="K20" s="8"/>
      <c r="L20" s="7"/>
      <c r="M20" s="25"/>
      <c r="N20" s="154"/>
      <c r="O20" s="21" t="s">
        <v>149</v>
      </c>
      <c r="P20" s="23" t="s">
        <v>21</v>
      </c>
      <c r="Q20" s="28">
        <v>6</v>
      </c>
      <c r="R20" s="44"/>
      <c r="S20" s="46"/>
      <c r="T20" s="181"/>
      <c r="U20" s="4"/>
      <c r="V20" s="1"/>
      <c r="W20" s="11"/>
      <c r="X20" s="68" t="s">
        <v>61</v>
      </c>
      <c r="Y20" s="25" t="s">
        <v>61</v>
      </c>
      <c r="Z20" s="154"/>
      <c r="AA20" s="4"/>
      <c r="AB20" s="1"/>
      <c r="AC20" s="11"/>
      <c r="AD20" s="7"/>
      <c r="AE20" s="25"/>
      <c r="AF20" s="154"/>
      <c r="AG20" s="178"/>
      <c r="AH20" s="173"/>
    </row>
    <row r="21" spans="1:34" ht="25.5">
      <c r="A21" s="191"/>
      <c r="B21" s="185"/>
      <c r="C21" s="36"/>
      <c r="D21" s="31"/>
      <c r="E21" s="28"/>
      <c r="F21" s="32"/>
      <c r="G21" s="33"/>
      <c r="H21" s="155"/>
      <c r="I21" s="4"/>
      <c r="J21" s="1"/>
      <c r="K21" s="8"/>
      <c r="L21" s="7"/>
      <c r="M21" s="25"/>
      <c r="N21" s="155"/>
      <c r="O21" s="21" t="s">
        <v>45</v>
      </c>
      <c r="P21" s="23" t="s">
        <v>21</v>
      </c>
      <c r="Q21" s="28">
        <v>2</v>
      </c>
      <c r="R21" s="43"/>
      <c r="S21" s="46"/>
      <c r="T21" s="182"/>
      <c r="U21" s="4"/>
      <c r="V21" s="1"/>
      <c r="W21" s="11"/>
      <c r="X21" s="7"/>
      <c r="Y21" s="25" t="s">
        <v>62</v>
      </c>
      <c r="Z21" s="155"/>
      <c r="AA21" s="4"/>
      <c r="AB21" s="1"/>
      <c r="AC21" s="11"/>
      <c r="AD21" s="7"/>
      <c r="AE21" s="25"/>
      <c r="AF21" s="155"/>
      <c r="AG21" s="179"/>
      <c r="AH21" s="174"/>
    </row>
    <row r="22" spans="1:34" ht="51" customHeight="1">
      <c r="A22" s="186" t="s">
        <v>11</v>
      </c>
      <c r="B22" s="184" t="s">
        <v>72</v>
      </c>
      <c r="C22" s="34"/>
      <c r="D22" s="29"/>
      <c r="E22" s="28"/>
      <c r="F22" s="32"/>
      <c r="G22" s="33"/>
      <c r="H22" s="153">
        <f>SUM(G22+G23)</f>
        <v>0</v>
      </c>
      <c r="I22" s="40"/>
      <c r="J22" s="2"/>
      <c r="K22" s="11"/>
      <c r="L22" s="7"/>
      <c r="M22" s="25"/>
      <c r="N22" s="153">
        <v>0</v>
      </c>
      <c r="O22" s="21" t="s">
        <v>151</v>
      </c>
      <c r="P22" s="23" t="s">
        <v>21</v>
      </c>
      <c r="Q22" s="37">
        <v>40</v>
      </c>
      <c r="R22" s="38"/>
      <c r="S22" s="46"/>
      <c r="T22" s="180">
        <v>35000</v>
      </c>
      <c r="U22" s="4"/>
      <c r="V22" s="61" t="s">
        <v>63</v>
      </c>
      <c r="W22" s="11"/>
      <c r="X22" s="7"/>
      <c r="Y22" s="25"/>
      <c r="Z22" s="153">
        <v>0</v>
      </c>
      <c r="AA22" s="61" t="s">
        <v>196</v>
      </c>
      <c r="AB22" s="23" t="s">
        <v>23</v>
      </c>
      <c r="AC22" s="11"/>
      <c r="AD22" s="68"/>
      <c r="AE22" s="127"/>
      <c r="AF22" s="153">
        <v>75000</v>
      </c>
      <c r="AG22" s="177">
        <f>SUM(AF22+Z22+T22+N22+H22)</f>
        <v>110000</v>
      </c>
      <c r="AH22" s="163">
        <f>SUM(AG22+AG24+AG25+AG26+AG27+AG28+AG29+AG30+AG31+AG34)</f>
        <v>505800</v>
      </c>
    </row>
    <row r="23" spans="1:34" ht="38.25">
      <c r="A23" s="187"/>
      <c r="B23" s="185"/>
      <c r="C23" s="34"/>
      <c r="D23" s="29"/>
      <c r="E23" s="28"/>
      <c r="F23" s="32"/>
      <c r="G23" s="33"/>
      <c r="H23" s="155"/>
      <c r="I23" s="40"/>
      <c r="J23" s="2"/>
      <c r="K23" s="11"/>
      <c r="L23" s="7"/>
      <c r="M23" s="25"/>
      <c r="N23" s="155"/>
      <c r="O23" s="21" t="s">
        <v>152</v>
      </c>
      <c r="P23" s="23" t="s">
        <v>21</v>
      </c>
      <c r="Q23" s="28">
        <v>30</v>
      </c>
      <c r="R23" s="38"/>
      <c r="S23" s="46"/>
      <c r="T23" s="182"/>
      <c r="U23" s="4"/>
      <c r="V23" s="1"/>
      <c r="W23" s="11"/>
      <c r="X23" s="7"/>
      <c r="Y23" s="25"/>
      <c r="Z23" s="155"/>
      <c r="AA23" s="4"/>
      <c r="AB23" s="1"/>
      <c r="AC23" s="11"/>
      <c r="AD23" s="7"/>
      <c r="AE23" s="25"/>
      <c r="AF23" s="155"/>
      <c r="AG23" s="179"/>
      <c r="AH23" s="175"/>
    </row>
    <row r="24" spans="1:34" ht="76.5">
      <c r="A24" s="187"/>
      <c r="B24" s="16" t="s">
        <v>73</v>
      </c>
      <c r="C24" s="21" t="s">
        <v>122</v>
      </c>
      <c r="D24" s="31" t="s">
        <v>24</v>
      </c>
      <c r="E24" s="28">
        <v>2</v>
      </c>
      <c r="F24" s="32"/>
      <c r="G24" s="33"/>
      <c r="H24" s="47">
        <v>10000</v>
      </c>
      <c r="I24" s="4"/>
      <c r="J24" s="1"/>
      <c r="K24" s="11"/>
      <c r="L24" s="7"/>
      <c r="M24" s="25"/>
      <c r="N24" s="47">
        <f>M24</f>
        <v>0</v>
      </c>
      <c r="O24" s="45"/>
      <c r="P24" s="29"/>
      <c r="Q24" s="28"/>
      <c r="R24" s="38"/>
      <c r="S24" s="46"/>
      <c r="T24" s="47">
        <v>0</v>
      </c>
      <c r="U24" s="4"/>
      <c r="V24" s="1"/>
      <c r="W24" s="11"/>
      <c r="X24" s="7"/>
      <c r="Y24" s="25"/>
      <c r="Z24" s="47">
        <v>0</v>
      </c>
      <c r="AA24" s="4"/>
      <c r="AB24" s="1"/>
      <c r="AC24" s="11"/>
      <c r="AD24" s="7"/>
      <c r="AE24" s="25"/>
      <c r="AF24" s="47">
        <v>0</v>
      </c>
      <c r="AG24" s="129">
        <f aca="true" t="shared" si="0" ref="AG24:AG31">SUM(AF24+Z24+T24+N24+H24)</f>
        <v>10000</v>
      </c>
      <c r="AH24" s="175"/>
    </row>
    <row r="25" spans="1:34" ht="127.5">
      <c r="A25" s="187"/>
      <c r="B25" s="16" t="s">
        <v>74</v>
      </c>
      <c r="C25" s="21"/>
      <c r="D25" s="31"/>
      <c r="E25" s="28"/>
      <c r="F25" s="32"/>
      <c r="G25" s="33"/>
      <c r="H25" s="47">
        <f aca="true" t="shared" si="1" ref="H25:H30">G25</f>
        <v>0</v>
      </c>
      <c r="I25" s="5" t="s">
        <v>141</v>
      </c>
      <c r="J25" s="23" t="s">
        <v>22</v>
      </c>
      <c r="K25" s="12">
        <v>195</v>
      </c>
      <c r="L25" s="7"/>
      <c r="M25" s="25"/>
      <c r="N25" s="47">
        <v>58500</v>
      </c>
      <c r="O25" s="45"/>
      <c r="P25" s="29"/>
      <c r="Q25" s="28"/>
      <c r="R25" s="38"/>
      <c r="S25" s="46"/>
      <c r="T25" s="47">
        <v>0</v>
      </c>
      <c r="U25" s="4"/>
      <c r="V25" s="1"/>
      <c r="W25" s="11"/>
      <c r="X25" s="7"/>
      <c r="Y25" s="25"/>
      <c r="Z25" s="47">
        <v>0</v>
      </c>
      <c r="AA25" s="4"/>
      <c r="AB25" s="1"/>
      <c r="AC25" s="11"/>
      <c r="AD25" s="7"/>
      <c r="AE25" s="25"/>
      <c r="AF25" s="47">
        <v>0</v>
      </c>
      <c r="AG25" s="129">
        <f t="shared" si="0"/>
        <v>58500</v>
      </c>
      <c r="AH25" s="175"/>
    </row>
    <row r="26" spans="1:34" ht="127.5">
      <c r="A26" s="187"/>
      <c r="B26" s="16" t="s">
        <v>75</v>
      </c>
      <c r="C26" s="21"/>
      <c r="D26" s="31"/>
      <c r="E26" s="28"/>
      <c r="F26" s="32"/>
      <c r="G26" s="33"/>
      <c r="H26" s="47">
        <f t="shared" si="1"/>
        <v>0</v>
      </c>
      <c r="I26" s="5" t="s">
        <v>141</v>
      </c>
      <c r="J26" s="23" t="s">
        <v>22</v>
      </c>
      <c r="K26" s="12">
        <v>237</v>
      </c>
      <c r="L26" s="7"/>
      <c r="M26" s="25"/>
      <c r="N26" s="47">
        <v>71100</v>
      </c>
      <c r="O26" s="45"/>
      <c r="P26" s="29"/>
      <c r="Q26" s="28"/>
      <c r="R26" s="38"/>
      <c r="S26" s="46"/>
      <c r="T26" s="47">
        <v>0</v>
      </c>
      <c r="U26" s="4"/>
      <c r="V26" s="1"/>
      <c r="W26" s="11"/>
      <c r="X26" s="7"/>
      <c r="Y26" s="25"/>
      <c r="Z26" s="47">
        <v>0</v>
      </c>
      <c r="AA26" s="21" t="s">
        <v>197</v>
      </c>
      <c r="AB26" s="27" t="s">
        <v>27</v>
      </c>
      <c r="AC26" s="12">
        <v>45</v>
      </c>
      <c r="AD26" s="7"/>
      <c r="AE26" s="25"/>
      <c r="AF26" s="47">
        <v>58500</v>
      </c>
      <c r="AG26" s="129">
        <f t="shared" si="0"/>
        <v>129600</v>
      </c>
      <c r="AH26" s="175"/>
    </row>
    <row r="27" spans="1:34" ht="63.75">
      <c r="A27" s="187"/>
      <c r="B27" s="6" t="s">
        <v>76</v>
      </c>
      <c r="C27" s="21"/>
      <c r="D27" s="31"/>
      <c r="E27" s="28"/>
      <c r="F27" s="32"/>
      <c r="G27" s="33"/>
      <c r="H27" s="47">
        <f t="shared" si="1"/>
        <v>0</v>
      </c>
      <c r="I27" s="5"/>
      <c r="J27" s="23"/>
      <c r="K27" s="12"/>
      <c r="L27" s="7"/>
      <c r="M27" s="25">
        <f>K27*L27</f>
        <v>0</v>
      </c>
      <c r="N27" s="47">
        <f>M27</f>
        <v>0</v>
      </c>
      <c r="O27" s="45"/>
      <c r="P27" s="29"/>
      <c r="Q27" s="28"/>
      <c r="R27" s="38"/>
      <c r="S27" s="46"/>
      <c r="T27" s="47">
        <v>0</v>
      </c>
      <c r="U27" s="21" t="s">
        <v>192</v>
      </c>
      <c r="V27" s="2" t="s">
        <v>21</v>
      </c>
      <c r="W27" s="11">
        <v>5</v>
      </c>
      <c r="X27" s="7"/>
      <c r="Y27" s="25"/>
      <c r="Z27" s="47">
        <v>7500</v>
      </c>
      <c r="AA27" s="4"/>
      <c r="AB27" s="1"/>
      <c r="AC27" s="11"/>
      <c r="AD27" s="7"/>
      <c r="AE27" s="25"/>
      <c r="AF27" s="47">
        <v>0</v>
      </c>
      <c r="AG27" s="129">
        <f t="shared" si="0"/>
        <v>7500</v>
      </c>
      <c r="AH27" s="175"/>
    </row>
    <row r="28" spans="1:34" ht="127.5">
      <c r="A28" s="187"/>
      <c r="B28" s="6" t="s">
        <v>77</v>
      </c>
      <c r="C28" s="21"/>
      <c r="D28" s="31"/>
      <c r="E28" s="28"/>
      <c r="F28" s="32"/>
      <c r="G28" s="33"/>
      <c r="H28" s="47">
        <f t="shared" si="1"/>
        <v>0</v>
      </c>
      <c r="I28" s="5" t="s">
        <v>141</v>
      </c>
      <c r="J28" s="23" t="s">
        <v>22</v>
      </c>
      <c r="K28" s="12">
        <v>165</v>
      </c>
      <c r="L28" s="7"/>
      <c r="M28" s="25"/>
      <c r="N28" s="47">
        <v>49500</v>
      </c>
      <c r="O28" s="45"/>
      <c r="P28" s="29"/>
      <c r="Q28" s="28"/>
      <c r="R28" s="38"/>
      <c r="S28" s="46"/>
      <c r="T28" s="47">
        <v>0</v>
      </c>
      <c r="U28" s="21" t="s">
        <v>191</v>
      </c>
      <c r="V28" s="2" t="s">
        <v>24</v>
      </c>
      <c r="W28" s="11">
        <v>5</v>
      </c>
      <c r="X28" s="38"/>
      <c r="Y28" s="25"/>
      <c r="Z28" s="47">
        <v>7500</v>
      </c>
      <c r="AA28" s="4"/>
      <c r="AB28" s="1"/>
      <c r="AC28" s="11"/>
      <c r="AD28" s="7"/>
      <c r="AE28" s="25"/>
      <c r="AF28" s="47">
        <v>0</v>
      </c>
      <c r="AG28" s="129">
        <f t="shared" si="0"/>
        <v>57000</v>
      </c>
      <c r="AH28" s="175"/>
    </row>
    <row r="29" spans="1:34" ht="127.5">
      <c r="A29" s="187"/>
      <c r="B29" s="16" t="s">
        <v>78</v>
      </c>
      <c r="C29" s="21"/>
      <c r="D29" s="31"/>
      <c r="E29" s="28"/>
      <c r="F29" s="32"/>
      <c r="G29" s="33"/>
      <c r="H29" s="47">
        <f t="shared" si="1"/>
        <v>0</v>
      </c>
      <c r="I29" s="5" t="s">
        <v>143</v>
      </c>
      <c r="J29" s="23" t="s">
        <v>22</v>
      </c>
      <c r="K29" s="11">
        <v>189</v>
      </c>
      <c r="L29" s="7"/>
      <c r="M29" s="25"/>
      <c r="N29" s="47">
        <v>56700</v>
      </c>
      <c r="O29" s="45"/>
      <c r="P29" s="29"/>
      <c r="Q29" s="28"/>
      <c r="R29" s="38"/>
      <c r="S29" s="46"/>
      <c r="T29" s="47">
        <v>0</v>
      </c>
      <c r="U29" s="4"/>
      <c r="V29" s="1"/>
      <c r="W29" s="11"/>
      <c r="X29" s="7"/>
      <c r="Y29" s="25"/>
      <c r="Z29" s="47">
        <v>0</v>
      </c>
      <c r="AA29" s="4"/>
      <c r="AB29" s="1"/>
      <c r="AC29" s="11"/>
      <c r="AD29" s="7"/>
      <c r="AE29" s="25"/>
      <c r="AF29" s="47">
        <v>0</v>
      </c>
      <c r="AG29" s="129">
        <f t="shared" si="0"/>
        <v>56700</v>
      </c>
      <c r="AH29" s="175"/>
    </row>
    <row r="30" spans="1:34" ht="127.5">
      <c r="A30" s="187"/>
      <c r="B30" s="6" t="s">
        <v>79</v>
      </c>
      <c r="C30" s="21"/>
      <c r="D30" s="31"/>
      <c r="E30" s="28"/>
      <c r="F30" s="32"/>
      <c r="G30" s="33"/>
      <c r="H30" s="47">
        <f t="shared" si="1"/>
        <v>0</v>
      </c>
      <c r="I30" s="5" t="s">
        <v>143</v>
      </c>
      <c r="J30" s="23" t="s">
        <v>22</v>
      </c>
      <c r="K30" s="11">
        <v>35</v>
      </c>
      <c r="L30" s="7"/>
      <c r="M30" s="25"/>
      <c r="N30" s="47">
        <v>10500</v>
      </c>
      <c r="O30" s="45"/>
      <c r="P30" s="29"/>
      <c r="Q30" s="28"/>
      <c r="R30" s="38"/>
      <c r="S30" s="46"/>
      <c r="T30" s="47">
        <v>0</v>
      </c>
      <c r="U30" s="4"/>
      <c r="V30" s="1"/>
      <c r="W30" s="11"/>
      <c r="X30" s="7"/>
      <c r="Y30" s="25"/>
      <c r="Z30" s="47">
        <v>0</v>
      </c>
      <c r="AA30" s="4"/>
      <c r="AB30" s="1"/>
      <c r="AC30" s="11"/>
      <c r="AD30" s="7"/>
      <c r="AE30" s="25"/>
      <c r="AF30" s="47">
        <v>0</v>
      </c>
      <c r="AG30" s="129">
        <f t="shared" si="0"/>
        <v>10500</v>
      </c>
      <c r="AH30" s="175"/>
    </row>
    <row r="31" spans="1:34" ht="38.25">
      <c r="A31" s="187"/>
      <c r="B31" s="184" t="s">
        <v>80</v>
      </c>
      <c r="C31" s="21"/>
      <c r="D31" s="31"/>
      <c r="E31" s="28"/>
      <c r="F31" s="32"/>
      <c r="G31" s="33"/>
      <c r="H31" s="153">
        <f>G33</f>
        <v>0</v>
      </c>
      <c r="I31" s="5"/>
      <c r="J31" s="23"/>
      <c r="K31" s="11"/>
      <c r="L31" s="7"/>
      <c r="M31" s="25"/>
      <c r="N31" s="153">
        <v>0</v>
      </c>
      <c r="O31" s="21" t="s">
        <v>153</v>
      </c>
      <c r="P31" s="23" t="s">
        <v>21</v>
      </c>
      <c r="Q31" s="28">
        <v>6</v>
      </c>
      <c r="R31" s="38"/>
      <c r="S31" s="46"/>
      <c r="T31" s="153">
        <v>3000</v>
      </c>
      <c r="U31" s="4"/>
      <c r="V31" s="1"/>
      <c r="W31" s="11"/>
      <c r="X31" s="7"/>
      <c r="Y31" s="25"/>
      <c r="Z31" s="153">
        <v>0</v>
      </c>
      <c r="AA31" s="4"/>
      <c r="AB31" s="1"/>
      <c r="AC31" s="11"/>
      <c r="AD31" s="7"/>
      <c r="AE31" s="25"/>
      <c r="AF31" s="153">
        <v>0</v>
      </c>
      <c r="AG31" s="156">
        <f t="shared" si="0"/>
        <v>3000</v>
      </c>
      <c r="AH31" s="175"/>
    </row>
    <row r="32" spans="1:34" ht="38.25">
      <c r="A32" s="187"/>
      <c r="B32" s="201"/>
      <c r="C32" s="21"/>
      <c r="D32" s="31"/>
      <c r="E32" s="28"/>
      <c r="F32" s="32"/>
      <c r="G32" s="33"/>
      <c r="H32" s="154"/>
      <c r="I32" s="5"/>
      <c r="J32" s="23"/>
      <c r="K32" s="11"/>
      <c r="L32" s="7"/>
      <c r="M32" s="25"/>
      <c r="N32" s="154"/>
      <c r="O32" s="21" t="s">
        <v>26</v>
      </c>
      <c r="P32" s="23" t="s">
        <v>21</v>
      </c>
      <c r="Q32" s="28">
        <v>6</v>
      </c>
      <c r="R32" s="38"/>
      <c r="S32" s="46"/>
      <c r="T32" s="154"/>
      <c r="U32" s="4"/>
      <c r="V32" s="1"/>
      <c r="W32" s="11"/>
      <c r="X32" s="7"/>
      <c r="Y32" s="25"/>
      <c r="Z32" s="154"/>
      <c r="AA32" s="4"/>
      <c r="AB32" s="1"/>
      <c r="AC32" s="11"/>
      <c r="AD32" s="7"/>
      <c r="AE32" s="25"/>
      <c r="AF32" s="154"/>
      <c r="AG32" s="157"/>
      <c r="AH32" s="175"/>
    </row>
    <row r="33" spans="1:34" ht="38.25">
      <c r="A33" s="187"/>
      <c r="B33" s="185"/>
      <c r="C33" s="21"/>
      <c r="D33" s="31"/>
      <c r="E33" s="28"/>
      <c r="F33" s="32"/>
      <c r="G33" s="33"/>
      <c r="H33" s="155"/>
      <c r="I33" s="5"/>
      <c r="J33" s="23"/>
      <c r="K33" s="11"/>
      <c r="L33" s="7"/>
      <c r="M33" s="25"/>
      <c r="N33" s="155"/>
      <c r="O33" s="21" t="s">
        <v>152</v>
      </c>
      <c r="P33" s="23" t="s">
        <v>21</v>
      </c>
      <c r="Q33" s="28">
        <v>6</v>
      </c>
      <c r="R33" s="38"/>
      <c r="S33" s="46"/>
      <c r="T33" s="155"/>
      <c r="U33" s="4"/>
      <c r="V33" s="1"/>
      <c r="W33" s="11"/>
      <c r="X33" s="7"/>
      <c r="Y33" s="25"/>
      <c r="Z33" s="155"/>
      <c r="AA33" s="4"/>
      <c r="AB33" s="1"/>
      <c r="AC33" s="11"/>
      <c r="AD33" s="7"/>
      <c r="AE33" s="25"/>
      <c r="AF33" s="155"/>
      <c r="AG33" s="158"/>
      <c r="AH33" s="175"/>
    </row>
    <row r="34" spans="1:34" ht="76.5">
      <c r="A34" s="188"/>
      <c r="B34" s="5" t="s">
        <v>105</v>
      </c>
      <c r="C34" s="21"/>
      <c r="D34" s="31"/>
      <c r="E34" s="28"/>
      <c r="F34" s="32"/>
      <c r="G34" s="33"/>
      <c r="H34" s="47">
        <f>G34</f>
        <v>0</v>
      </c>
      <c r="I34" s="40" t="s">
        <v>145</v>
      </c>
      <c r="J34" s="2" t="s">
        <v>21</v>
      </c>
      <c r="K34" s="11">
        <v>9</v>
      </c>
      <c r="L34" s="7"/>
      <c r="M34" s="25"/>
      <c r="N34" s="47">
        <v>63000</v>
      </c>
      <c r="O34" s="21"/>
      <c r="P34" s="23"/>
      <c r="Q34" s="28"/>
      <c r="R34" s="38"/>
      <c r="S34" s="46"/>
      <c r="T34" s="47">
        <v>0</v>
      </c>
      <c r="U34" s="4"/>
      <c r="V34" s="1"/>
      <c r="W34" s="11"/>
      <c r="X34" s="7"/>
      <c r="Y34" s="25"/>
      <c r="Z34" s="47">
        <v>0</v>
      </c>
      <c r="AA34" s="4"/>
      <c r="AB34" s="1"/>
      <c r="AC34" s="11"/>
      <c r="AD34" s="7"/>
      <c r="AE34" s="25"/>
      <c r="AF34" s="47">
        <v>0</v>
      </c>
      <c r="AG34" s="129">
        <f>SUM(AF34+Z34+T34+N34+H34)</f>
        <v>63000</v>
      </c>
      <c r="AH34" s="176"/>
    </row>
    <row r="35" spans="1:34" ht="30" customHeight="1">
      <c r="A35" s="159" t="s">
        <v>28</v>
      </c>
      <c r="B35" s="160"/>
      <c r="C35" s="48"/>
      <c r="D35" s="49"/>
      <c r="E35" s="50"/>
      <c r="F35" s="51"/>
      <c r="G35" s="47"/>
      <c r="H35" s="125">
        <f>SUM(H7:H34)</f>
        <v>21000</v>
      </c>
      <c r="I35" s="52"/>
      <c r="J35" s="15"/>
      <c r="K35" s="50"/>
      <c r="L35" s="53"/>
      <c r="M35" s="108"/>
      <c r="N35" s="125">
        <f>SUM(N7:N34)</f>
        <v>309300</v>
      </c>
      <c r="O35" s="52"/>
      <c r="P35" s="15"/>
      <c r="Q35" s="50"/>
      <c r="R35" s="53"/>
      <c r="S35" s="108"/>
      <c r="T35" s="125">
        <f>SUM(T7:T34)</f>
        <v>133850</v>
      </c>
      <c r="U35" s="52"/>
      <c r="V35" s="15"/>
      <c r="W35" s="50"/>
      <c r="X35" s="53"/>
      <c r="Y35" s="108"/>
      <c r="Z35" s="125">
        <f>SUM(Z7:Z34)</f>
        <v>79000</v>
      </c>
      <c r="AA35" s="52"/>
      <c r="AB35" s="15"/>
      <c r="AC35" s="50"/>
      <c r="AD35" s="53"/>
      <c r="AE35" s="108"/>
      <c r="AF35" s="125">
        <f>SUM(AF7:AF34)</f>
        <v>169500</v>
      </c>
      <c r="AG35" s="130">
        <f>SUM(AF35+Z35+T35+N35+H35)</f>
        <v>712650</v>
      </c>
      <c r="AH35" s="134">
        <f>SUM(AH7:AH34)</f>
        <v>712650</v>
      </c>
    </row>
    <row r="36" spans="1:34" ht="15.75">
      <c r="A36" s="161" t="s">
        <v>119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2"/>
      <c r="AH36" s="132"/>
    </row>
    <row r="37" spans="1:34" ht="63.75">
      <c r="A37" s="78" t="s">
        <v>14</v>
      </c>
      <c r="B37" s="116" t="s">
        <v>81</v>
      </c>
      <c r="C37" s="34"/>
      <c r="D37" s="29"/>
      <c r="E37" s="28"/>
      <c r="F37" s="32"/>
      <c r="G37" s="33"/>
      <c r="H37" s="47">
        <f>SUM(G37)</f>
        <v>0</v>
      </c>
      <c r="I37" s="40"/>
      <c r="J37" s="23"/>
      <c r="K37" s="28"/>
      <c r="L37" s="38"/>
      <c r="M37" s="25"/>
      <c r="N37" s="108">
        <f>SUM(M37)</f>
        <v>0</v>
      </c>
      <c r="O37" s="45"/>
      <c r="P37" s="29"/>
      <c r="Q37" s="28"/>
      <c r="R37" s="38"/>
      <c r="S37" s="46"/>
      <c r="T37" s="108">
        <f>SUM(S37)</f>
        <v>0</v>
      </c>
      <c r="U37" s="21" t="s">
        <v>190</v>
      </c>
      <c r="V37" s="2" t="s">
        <v>115</v>
      </c>
      <c r="W37" s="11"/>
      <c r="X37" s="42">
        <v>20000</v>
      </c>
      <c r="Y37" s="25">
        <f>SUM(X37)</f>
        <v>20000</v>
      </c>
      <c r="Z37" s="108">
        <f>SUM(Y37)</f>
        <v>20000</v>
      </c>
      <c r="AA37" s="4"/>
      <c r="AB37" s="1"/>
      <c r="AC37" s="11"/>
      <c r="AD37" s="7"/>
      <c r="AE37" s="25"/>
      <c r="AF37" s="108">
        <f>SUM(AE37)</f>
        <v>0</v>
      </c>
      <c r="AG37" s="130">
        <f>SUM(AF37+Z37+T37+N37+H37)</f>
        <v>20000</v>
      </c>
      <c r="AH37" s="134">
        <f>AG37</f>
        <v>20000</v>
      </c>
    </row>
    <row r="38" spans="1:34" ht="127.5">
      <c r="A38" s="189" t="s">
        <v>15</v>
      </c>
      <c r="B38" s="16" t="s">
        <v>82</v>
      </c>
      <c r="C38" s="34"/>
      <c r="D38" s="29"/>
      <c r="E38" s="28"/>
      <c r="F38" s="32"/>
      <c r="G38" s="33"/>
      <c r="H38" s="47">
        <v>0</v>
      </c>
      <c r="I38" s="5" t="s">
        <v>143</v>
      </c>
      <c r="J38" s="23" t="s">
        <v>22</v>
      </c>
      <c r="K38" s="12">
        <v>148</v>
      </c>
      <c r="L38" s="38"/>
      <c r="M38" s="46"/>
      <c r="N38" s="47">
        <v>44400</v>
      </c>
      <c r="O38" s="45" t="s">
        <v>118</v>
      </c>
      <c r="P38" s="29" t="s">
        <v>23</v>
      </c>
      <c r="Q38" s="28"/>
      <c r="R38" s="38">
        <v>54000</v>
      </c>
      <c r="S38" s="46">
        <f>R38</f>
        <v>54000</v>
      </c>
      <c r="T38" s="47">
        <f>S38</f>
        <v>54000</v>
      </c>
      <c r="U38" s="4"/>
      <c r="V38" s="1"/>
      <c r="W38" s="11"/>
      <c r="X38" s="7"/>
      <c r="Y38" s="25"/>
      <c r="Z38" s="47">
        <v>0</v>
      </c>
      <c r="AA38" s="4"/>
      <c r="AB38" s="1"/>
      <c r="AC38" s="11"/>
      <c r="AD38" s="7"/>
      <c r="AE38" s="25"/>
      <c r="AF38" s="47">
        <v>0</v>
      </c>
      <c r="AG38" s="129">
        <f>SUM(AF38+Z38+T38+N38++H38)</f>
        <v>98400</v>
      </c>
      <c r="AH38" s="163">
        <f>SUM(AG38+AG39)</f>
        <v>158400</v>
      </c>
    </row>
    <row r="39" spans="1:34" ht="358.5">
      <c r="A39" s="191"/>
      <c r="B39" s="6" t="s">
        <v>83</v>
      </c>
      <c r="C39" s="21" t="s">
        <v>123</v>
      </c>
      <c r="D39" s="31" t="s">
        <v>24</v>
      </c>
      <c r="E39" s="28">
        <v>1</v>
      </c>
      <c r="F39" s="72"/>
      <c r="G39" s="73"/>
      <c r="H39" s="47">
        <v>60000</v>
      </c>
      <c r="I39" s="4"/>
      <c r="J39" s="1"/>
      <c r="K39" s="11"/>
      <c r="L39" s="7"/>
      <c r="M39" s="25"/>
      <c r="N39" s="47">
        <v>0</v>
      </c>
      <c r="O39" s="45"/>
      <c r="P39" s="29"/>
      <c r="Q39" s="28"/>
      <c r="R39" s="38"/>
      <c r="S39" s="46"/>
      <c r="T39" s="47">
        <v>0</v>
      </c>
      <c r="U39" s="4"/>
      <c r="V39" s="1"/>
      <c r="W39" s="11"/>
      <c r="X39" s="7"/>
      <c r="Y39" s="25"/>
      <c r="Z39" s="47">
        <v>0</v>
      </c>
      <c r="AA39" s="4"/>
      <c r="AB39" s="1"/>
      <c r="AC39" s="11"/>
      <c r="AD39" s="7"/>
      <c r="AE39" s="25"/>
      <c r="AF39" s="47">
        <v>0</v>
      </c>
      <c r="AG39" s="129">
        <f>SUM(AF39+Z39+T39+N39+H39)</f>
        <v>60000</v>
      </c>
      <c r="AH39" s="164"/>
    </row>
    <row r="40" spans="1:34" ht="225" customHeight="1">
      <c r="A40" s="189" t="s">
        <v>16</v>
      </c>
      <c r="B40" s="234" t="s">
        <v>84</v>
      </c>
      <c r="C40" s="30"/>
      <c r="D40" s="144"/>
      <c r="E40" s="37"/>
      <c r="F40" s="74"/>
      <c r="G40" s="73"/>
      <c r="H40" s="153">
        <v>137300</v>
      </c>
      <c r="I40" s="40"/>
      <c r="J40" s="23"/>
      <c r="K40" s="28"/>
      <c r="L40" s="38"/>
      <c r="M40" s="46"/>
      <c r="N40" s="153">
        <f>SUM(M40:M49)</f>
        <v>0</v>
      </c>
      <c r="O40" s="21" t="s">
        <v>154</v>
      </c>
      <c r="P40" s="23" t="s">
        <v>23</v>
      </c>
      <c r="Q40" s="28"/>
      <c r="R40" s="42">
        <v>20000</v>
      </c>
      <c r="S40" s="46">
        <f>R40</f>
        <v>20000</v>
      </c>
      <c r="T40" s="153">
        <f>SUM(S40:S49)</f>
        <v>20000</v>
      </c>
      <c r="U40" s="4"/>
      <c r="V40" s="1"/>
      <c r="W40" s="11"/>
      <c r="X40" s="7"/>
      <c r="Y40" s="25"/>
      <c r="Z40" s="153">
        <f>SUM(Y40:Y49)</f>
        <v>0</v>
      </c>
      <c r="AA40" s="4"/>
      <c r="AB40" s="1"/>
      <c r="AC40" s="11"/>
      <c r="AD40" s="7"/>
      <c r="AE40" s="25"/>
      <c r="AF40" s="153">
        <f>SUM(AE40:AE49)</f>
        <v>0</v>
      </c>
      <c r="AG40" s="156">
        <f>SUM(AF40+Z40+T40+N40+H40)</f>
        <v>157300</v>
      </c>
      <c r="AH40" s="163">
        <f>AG40</f>
        <v>157300</v>
      </c>
    </row>
    <row r="41" spans="1:34" ht="38.25">
      <c r="A41" s="190"/>
      <c r="B41" s="235"/>
      <c r="C41" s="30" t="s">
        <v>124</v>
      </c>
      <c r="D41" s="31" t="s">
        <v>24</v>
      </c>
      <c r="E41" s="37">
        <v>3</v>
      </c>
      <c r="F41" s="110"/>
      <c r="G41" s="73"/>
      <c r="H41" s="154"/>
      <c r="I41" s="4"/>
      <c r="J41" s="1"/>
      <c r="K41" s="11"/>
      <c r="L41" s="7"/>
      <c r="M41" s="25"/>
      <c r="N41" s="154"/>
      <c r="O41" s="45"/>
      <c r="P41" s="29"/>
      <c r="Q41" s="28"/>
      <c r="R41" s="38"/>
      <c r="S41" s="46"/>
      <c r="T41" s="154"/>
      <c r="U41" s="4"/>
      <c r="V41" s="1"/>
      <c r="W41" s="11"/>
      <c r="X41" s="7"/>
      <c r="Y41" s="25"/>
      <c r="Z41" s="154"/>
      <c r="AA41" s="4"/>
      <c r="AB41" s="1"/>
      <c r="AC41" s="11"/>
      <c r="AD41" s="7"/>
      <c r="AE41" s="25"/>
      <c r="AF41" s="154"/>
      <c r="AG41" s="157"/>
      <c r="AH41" s="165"/>
    </row>
    <row r="42" spans="1:34" ht="25.5">
      <c r="A42" s="190"/>
      <c r="B42" s="235"/>
      <c r="C42" s="30" t="s">
        <v>125</v>
      </c>
      <c r="D42" s="31" t="s">
        <v>21</v>
      </c>
      <c r="E42" s="37">
        <v>4</v>
      </c>
      <c r="F42" s="110"/>
      <c r="G42" s="73"/>
      <c r="H42" s="154"/>
      <c r="I42" s="4"/>
      <c r="J42" s="1"/>
      <c r="K42" s="11"/>
      <c r="L42" s="7"/>
      <c r="M42" s="25"/>
      <c r="N42" s="154"/>
      <c r="O42" s="45"/>
      <c r="P42" s="29"/>
      <c r="Q42" s="28"/>
      <c r="R42" s="38"/>
      <c r="S42" s="46"/>
      <c r="T42" s="154"/>
      <c r="U42" s="4"/>
      <c r="V42" s="1"/>
      <c r="W42" s="11"/>
      <c r="X42" s="7"/>
      <c r="Y42" s="25"/>
      <c r="Z42" s="154"/>
      <c r="AA42" s="4"/>
      <c r="AB42" s="1"/>
      <c r="AC42" s="11"/>
      <c r="AD42" s="7"/>
      <c r="AE42" s="25"/>
      <c r="AF42" s="154"/>
      <c r="AG42" s="157"/>
      <c r="AH42" s="165"/>
    </row>
    <row r="43" spans="1:34" ht="51">
      <c r="A43" s="190"/>
      <c r="B43" s="235"/>
      <c r="C43" s="30" t="s">
        <v>126</v>
      </c>
      <c r="D43" s="31" t="s">
        <v>21</v>
      </c>
      <c r="E43" s="37">
        <v>2</v>
      </c>
      <c r="F43" s="110"/>
      <c r="G43" s="73"/>
      <c r="H43" s="154"/>
      <c r="I43" s="5"/>
      <c r="J43" s="23"/>
      <c r="K43" s="11"/>
      <c r="L43" s="7"/>
      <c r="M43" s="112"/>
      <c r="N43" s="154"/>
      <c r="O43" s="45"/>
      <c r="P43" s="29"/>
      <c r="Q43" s="28"/>
      <c r="R43" s="38"/>
      <c r="S43" s="46"/>
      <c r="T43" s="154"/>
      <c r="U43" s="4"/>
      <c r="V43" s="1"/>
      <c r="W43" s="11"/>
      <c r="X43" s="7"/>
      <c r="Y43" s="25"/>
      <c r="Z43" s="154"/>
      <c r="AA43" s="4"/>
      <c r="AB43" s="1"/>
      <c r="AC43" s="11"/>
      <c r="AD43" s="7"/>
      <c r="AE43" s="25"/>
      <c r="AF43" s="154"/>
      <c r="AG43" s="157"/>
      <c r="AH43" s="165"/>
    </row>
    <row r="44" spans="1:34" ht="51">
      <c r="A44" s="190"/>
      <c r="B44" s="235"/>
      <c r="C44" s="30" t="s">
        <v>127</v>
      </c>
      <c r="D44" s="31" t="s">
        <v>21</v>
      </c>
      <c r="E44" s="37">
        <v>2</v>
      </c>
      <c r="F44" s="80"/>
      <c r="G44" s="73"/>
      <c r="H44" s="154"/>
      <c r="I44" s="4"/>
      <c r="J44" s="1"/>
      <c r="K44" s="11"/>
      <c r="L44" s="7"/>
      <c r="M44" s="25"/>
      <c r="N44" s="154"/>
      <c r="O44" s="45"/>
      <c r="P44" s="29"/>
      <c r="Q44" s="28"/>
      <c r="R44" s="38"/>
      <c r="S44" s="46"/>
      <c r="T44" s="154"/>
      <c r="U44" s="4"/>
      <c r="V44" s="1"/>
      <c r="W44" s="11"/>
      <c r="X44" s="7"/>
      <c r="Y44" s="25"/>
      <c r="Z44" s="154"/>
      <c r="AA44" s="4"/>
      <c r="AB44" s="1"/>
      <c r="AC44" s="11"/>
      <c r="AD44" s="7"/>
      <c r="AE44" s="25"/>
      <c r="AF44" s="154"/>
      <c r="AG44" s="157"/>
      <c r="AH44" s="165"/>
    </row>
    <row r="45" spans="1:34" ht="38.25">
      <c r="A45" s="190"/>
      <c r="B45" s="235"/>
      <c r="C45" s="30" t="s">
        <v>128</v>
      </c>
      <c r="D45" s="31" t="s">
        <v>21</v>
      </c>
      <c r="E45" s="37">
        <v>5</v>
      </c>
      <c r="F45" s="80"/>
      <c r="G45" s="73"/>
      <c r="H45" s="154"/>
      <c r="I45" s="4"/>
      <c r="J45" s="1"/>
      <c r="K45" s="11"/>
      <c r="L45" s="7"/>
      <c r="M45" s="25"/>
      <c r="N45" s="154"/>
      <c r="O45" s="45"/>
      <c r="P45" s="29"/>
      <c r="Q45" s="28"/>
      <c r="R45" s="38"/>
      <c r="S45" s="46"/>
      <c r="T45" s="154"/>
      <c r="U45" s="4"/>
      <c r="V45" s="1"/>
      <c r="W45" s="11"/>
      <c r="X45" s="7"/>
      <c r="Y45" s="25"/>
      <c r="Z45" s="154"/>
      <c r="AA45" s="4"/>
      <c r="AB45" s="1"/>
      <c r="AC45" s="11"/>
      <c r="AD45" s="7"/>
      <c r="AE45" s="25"/>
      <c r="AF45" s="154"/>
      <c r="AG45" s="157"/>
      <c r="AH45" s="165"/>
    </row>
    <row r="46" spans="1:34" ht="25.5">
      <c r="A46" s="190"/>
      <c r="B46" s="235"/>
      <c r="C46" s="39" t="s">
        <v>129</v>
      </c>
      <c r="D46" s="31" t="s">
        <v>21</v>
      </c>
      <c r="E46" s="37">
        <v>5</v>
      </c>
      <c r="F46" s="80"/>
      <c r="G46" s="73"/>
      <c r="H46" s="154"/>
      <c r="I46" s="4"/>
      <c r="J46" s="1"/>
      <c r="K46" s="11"/>
      <c r="L46" s="7"/>
      <c r="M46" s="25"/>
      <c r="N46" s="154"/>
      <c r="O46" s="45"/>
      <c r="P46" s="29"/>
      <c r="Q46" s="28"/>
      <c r="R46" s="38"/>
      <c r="S46" s="46"/>
      <c r="T46" s="154"/>
      <c r="U46" s="4"/>
      <c r="V46" s="1"/>
      <c r="W46" s="11"/>
      <c r="X46" s="7"/>
      <c r="Y46" s="25"/>
      <c r="Z46" s="154"/>
      <c r="AA46" s="4"/>
      <c r="AB46" s="1"/>
      <c r="AC46" s="11"/>
      <c r="AD46" s="7"/>
      <c r="AE46" s="25"/>
      <c r="AF46" s="154"/>
      <c r="AG46" s="157"/>
      <c r="AH46" s="165"/>
    </row>
    <row r="47" spans="1:34" ht="76.5">
      <c r="A47" s="190"/>
      <c r="B47" s="235"/>
      <c r="C47" s="40" t="s">
        <v>130</v>
      </c>
      <c r="D47" s="23" t="s">
        <v>22</v>
      </c>
      <c r="E47" s="41">
        <v>40</v>
      </c>
      <c r="F47" s="74"/>
      <c r="G47" s="73"/>
      <c r="H47" s="154"/>
      <c r="I47" s="4"/>
      <c r="J47" s="1"/>
      <c r="K47" s="11"/>
      <c r="L47" s="7"/>
      <c r="M47" s="25"/>
      <c r="N47" s="154"/>
      <c r="O47" s="45"/>
      <c r="P47" s="29"/>
      <c r="Q47" s="28"/>
      <c r="R47" s="38"/>
      <c r="S47" s="46"/>
      <c r="T47" s="154"/>
      <c r="U47" s="4"/>
      <c r="V47" s="1"/>
      <c r="W47" s="11"/>
      <c r="X47" s="7"/>
      <c r="Y47" s="25"/>
      <c r="Z47" s="154"/>
      <c r="AA47" s="4"/>
      <c r="AB47" s="1"/>
      <c r="AC47" s="11"/>
      <c r="AD47" s="7"/>
      <c r="AE47" s="25"/>
      <c r="AF47" s="154"/>
      <c r="AG47" s="157"/>
      <c r="AH47" s="165"/>
    </row>
    <row r="48" spans="1:34" ht="63.75">
      <c r="A48" s="190"/>
      <c r="B48" s="235"/>
      <c r="C48" s="30" t="s">
        <v>131</v>
      </c>
      <c r="D48" s="23" t="s">
        <v>22</v>
      </c>
      <c r="E48" s="41">
        <v>5</v>
      </c>
      <c r="F48" s="80"/>
      <c r="G48" s="73"/>
      <c r="H48" s="154"/>
      <c r="I48" s="4"/>
      <c r="J48" s="1"/>
      <c r="K48" s="11"/>
      <c r="L48" s="7"/>
      <c r="M48" s="25"/>
      <c r="N48" s="154"/>
      <c r="O48" s="45"/>
      <c r="P48" s="29"/>
      <c r="Q48" s="28"/>
      <c r="R48" s="38"/>
      <c r="S48" s="46"/>
      <c r="T48" s="154"/>
      <c r="U48" s="4"/>
      <c r="V48" s="1"/>
      <c r="W48" s="11"/>
      <c r="X48" s="7"/>
      <c r="Y48" s="25"/>
      <c r="Z48" s="154"/>
      <c r="AA48" s="4"/>
      <c r="AB48" s="1"/>
      <c r="AC48" s="11"/>
      <c r="AD48" s="7"/>
      <c r="AE48" s="25"/>
      <c r="AF48" s="154"/>
      <c r="AG48" s="157"/>
      <c r="AH48" s="165"/>
    </row>
    <row r="49" spans="1:34" ht="63.75">
      <c r="A49" s="191"/>
      <c r="B49" s="236"/>
      <c r="C49" s="30" t="s">
        <v>132</v>
      </c>
      <c r="D49" s="23" t="s">
        <v>22</v>
      </c>
      <c r="E49" s="41">
        <v>35</v>
      </c>
      <c r="F49" s="80"/>
      <c r="G49" s="73"/>
      <c r="H49" s="155"/>
      <c r="I49" s="4"/>
      <c r="J49" s="1"/>
      <c r="K49" s="11"/>
      <c r="L49" s="7"/>
      <c r="M49" s="25"/>
      <c r="N49" s="155"/>
      <c r="O49" s="45"/>
      <c r="P49" s="29"/>
      <c r="Q49" s="28"/>
      <c r="R49" s="38"/>
      <c r="S49" s="46"/>
      <c r="T49" s="155"/>
      <c r="U49" s="4"/>
      <c r="V49" s="1"/>
      <c r="W49" s="11"/>
      <c r="X49" s="7"/>
      <c r="Y49" s="25"/>
      <c r="Z49" s="155"/>
      <c r="AA49" s="4"/>
      <c r="AB49" s="1"/>
      <c r="AC49" s="11"/>
      <c r="AD49" s="7"/>
      <c r="AE49" s="25"/>
      <c r="AF49" s="155"/>
      <c r="AG49" s="158"/>
      <c r="AH49" s="164"/>
    </row>
    <row r="50" spans="1:34" ht="26.25" customHeight="1">
      <c r="A50" s="159" t="s">
        <v>29</v>
      </c>
      <c r="B50" s="160"/>
      <c r="C50" s="48"/>
      <c r="D50" s="14"/>
      <c r="E50" s="55"/>
      <c r="F50" s="56"/>
      <c r="G50" s="47"/>
      <c r="H50" s="125">
        <f>SUM(H37:H49)</f>
        <v>197300</v>
      </c>
      <c r="I50" s="52"/>
      <c r="J50" s="15"/>
      <c r="K50" s="50"/>
      <c r="L50" s="53"/>
      <c r="M50" s="108"/>
      <c r="N50" s="125">
        <f>SUM(N37:N49)</f>
        <v>44400</v>
      </c>
      <c r="O50" s="52"/>
      <c r="P50" s="15"/>
      <c r="Q50" s="50"/>
      <c r="R50" s="53"/>
      <c r="S50" s="108"/>
      <c r="T50" s="125">
        <f>SUM(T37:T49)</f>
        <v>74000</v>
      </c>
      <c r="U50" s="52"/>
      <c r="V50" s="15"/>
      <c r="W50" s="50"/>
      <c r="X50" s="53"/>
      <c r="Y50" s="108"/>
      <c r="Z50" s="125">
        <f>SUM(Z37:Z49)</f>
        <v>20000</v>
      </c>
      <c r="AA50" s="52"/>
      <c r="AB50" s="15"/>
      <c r="AC50" s="50"/>
      <c r="AD50" s="53"/>
      <c r="AE50" s="108"/>
      <c r="AF50" s="125">
        <f>SUM(AF37:AF49)</f>
        <v>0</v>
      </c>
      <c r="AG50" s="130">
        <f>SUM(AG37:AG49)</f>
        <v>335700</v>
      </c>
      <c r="AH50" s="134">
        <f>SUM(AH37:AH49)</f>
        <v>335700</v>
      </c>
    </row>
    <row r="51" spans="1:34" ht="15.75">
      <c r="A51" s="161" t="s">
        <v>68</v>
      </c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2"/>
      <c r="AH51" s="132"/>
    </row>
    <row r="52" spans="1:34" ht="51">
      <c r="A52" s="189" t="s">
        <v>12</v>
      </c>
      <c r="B52" s="237" t="s">
        <v>85</v>
      </c>
      <c r="C52" s="39" t="s">
        <v>133</v>
      </c>
      <c r="D52" s="23" t="s">
        <v>21</v>
      </c>
      <c r="E52" s="28">
        <v>6</v>
      </c>
      <c r="F52" s="77"/>
      <c r="G52" s="73"/>
      <c r="H52" s="153">
        <v>17700</v>
      </c>
      <c r="I52" s="4"/>
      <c r="J52" s="1"/>
      <c r="K52" s="11"/>
      <c r="L52" s="7"/>
      <c r="M52" s="25"/>
      <c r="N52" s="153">
        <v>0</v>
      </c>
      <c r="O52" s="45"/>
      <c r="P52" s="29"/>
      <c r="Q52" s="28"/>
      <c r="R52" s="38"/>
      <c r="S52" s="46"/>
      <c r="T52" s="153">
        <v>0</v>
      </c>
      <c r="U52" s="4"/>
      <c r="V52" s="1"/>
      <c r="W52" s="11"/>
      <c r="X52" s="7"/>
      <c r="Y52" s="25"/>
      <c r="Z52" s="153">
        <v>0</v>
      </c>
      <c r="AA52" s="4"/>
      <c r="AB52" s="1"/>
      <c r="AC52" s="11"/>
      <c r="AD52" s="7"/>
      <c r="AE52" s="25"/>
      <c r="AF52" s="153">
        <v>0</v>
      </c>
      <c r="AG52" s="177">
        <f>SUM(AF52+Z52+T52+N52+H52)</f>
        <v>17700</v>
      </c>
      <c r="AH52" s="163">
        <f>SUM(AG52+AG55)</f>
        <v>32700</v>
      </c>
    </row>
    <row r="53" spans="1:34" ht="25.5">
      <c r="A53" s="190"/>
      <c r="B53" s="223"/>
      <c r="C53" s="39" t="s">
        <v>134</v>
      </c>
      <c r="D53" s="23" t="s">
        <v>21</v>
      </c>
      <c r="E53" s="28">
        <v>3</v>
      </c>
      <c r="F53" s="111"/>
      <c r="G53" s="73"/>
      <c r="H53" s="154"/>
      <c r="I53" s="4"/>
      <c r="J53" s="1"/>
      <c r="K53" s="11"/>
      <c r="L53" s="7"/>
      <c r="M53" s="25"/>
      <c r="N53" s="154"/>
      <c r="O53" s="45"/>
      <c r="P53" s="29"/>
      <c r="Q53" s="28"/>
      <c r="R53" s="38"/>
      <c r="S53" s="46"/>
      <c r="T53" s="154"/>
      <c r="U53" s="4"/>
      <c r="V53" s="1"/>
      <c r="W53" s="11"/>
      <c r="X53" s="7"/>
      <c r="Y53" s="25"/>
      <c r="Z53" s="154"/>
      <c r="AA53" s="4"/>
      <c r="AB53" s="1"/>
      <c r="AC53" s="11"/>
      <c r="AD53" s="7"/>
      <c r="AE53" s="25"/>
      <c r="AF53" s="154"/>
      <c r="AG53" s="178"/>
      <c r="AH53" s="165"/>
    </row>
    <row r="54" spans="1:34" ht="25.5">
      <c r="A54" s="190"/>
      <c r="B54" s="223"/>
      <c r="C54" s="39" t="s">
        <v>135</v>
      </c>
      <c r="D54" s="31" t="s">
        <v>23</v>
      </c>
      <c r="E54" s="28"/>
      <c r="F54" s="77"/>
      <c r="G54" s="73"/>
      <c r="H54" s="155"/>
      <c r="I54" s="4"/>
      <c r="J54" s="1"/>
      <c r="K54" s="11"/>
      <c r="L54" s="7"/>
      <c r="M54" s="25"/>
      <c r="N54" s="155"/>
      <c r="O54" s="45"/>
      <c r="P54" s="29"/>
      <c r="Q54" s="28"/>
      <c r="R54" s="38"/>
      <c r="S54" s="46"/>
      <c r="T54" s="155"/>
      <c r="U54" s="4"/>
      <c r="V54" s="1"/>
      <c r="W54" s="11"/>
      <c r="X54" s="7"/>
      <c r="Y54" s="25"/>
      <c r="Z54" s="155"/>
      <c r="AA54" s="4"/>
      <c r="AB54" s="1"/>
      <c r="AC54" s="11"/>
      <c r="AD54" s="7"/>
      <c r="AE54" s="25"/>
      <c r="AF54" s="155"/>
      <c r="AG54" s="179"/>
      <c r="AH54" s="165"/>
    </row>
    <row r="55" spans="1:34" ht="102">
      <c r="A55" s="191"/>
      <c r="B55" s="116" t="s">
        <v>86</v>
      </c>
      <c r="C55" s="21" t="s">
        <v>136</v>
      </c>
      <c r="D55" s="23" t="s">
        <v>24</v>
      </c>
      <c r="E55" s="28">
        <v>1</v>
      </c>
      <c r="F55" s="79"/>
      <c r="G55" s="76"/>
      <c r="H55" s="47">
        <v>15000</v>
      </c>
      <c r="I55" s="4"/>
      <c r="J55" s="1"/>
      <c r="K55" s="11"/>
      <c r="L55" s="7"/>
      <c r="M55" s="25"/>
      <c r="N55" s="47">
        <v>0</v>
      </c>
      <c r="O55" s="45"/>
      <c r="P55" s="29"/>
      <c r="Q55" s="28"/>
      <c r="R55" s="38"/>
      <c r="S55" s="46"/>
      <c r="T55" s="47">
        <v>0</v>
      </c>
      <c r="U55" s="4"/>
      <c r="V55" s="1"/>
      <c r="W55" s="11"/>
      <c r="X55" s="7"/>
      <c r="Y55" s="25"/>
      <c r="Z55" s="47">
        <v>0</v>
      </c>
      <c r="AA55" s="4"/>
      <c r="AB55" s="1"/>
      <c r="AC55" s="11"/>
      <c r="AD55" s="7"/>
      <c r="AE55" s="25"/>
      <c r="AF55" s="47">
        <v>0</v>
      </c>
      <c r="AG55" s="129">
        <f>SUM(AF55+Z55+T55+N55+H55)</f>
        <v>15000</v>
      </c>
      <c r="AH55" s="164"/>
    </row>
    <row r="56" spans="1:34" ht="38.25">
      <c r="A56" s="189" t="s">
        <v>13</v>
      </c>
      <c r="B56" s="192" t="s">
        <v>87</v>
      </c>
      <c r="C56" s="195"/>
      <c r="D56" s="198"/>
      <c r="E56" s="225"/>
      <c r="F56" s="228"/>
      <c r="G56" s="231"/>
      <c r="H56" s="156">
        <f>SUM(G58)</f>
        <v>0</v>
      </c>
      <c r="I56" s="60" t="s">
        <v>144</v>
      </c>
      <c r="J56" s="61" t="s">
        <v>23</v>
      </c>
      <c r="K56" s="11"/>
      <c r="L56" s="7"/>
      <c r="M56" s="25"/>
      <c r="N56" s="238">
        <v>188400</v>
      </c>
      <c r="O56" s="45"/>
      <c r="P56" s="29"/>
      <c r="Q56" s="28"/>
      <c r="R56" s="38"/>
      <c r="S56" s="46"/>
      <c r="T56" s="153">
        <v>0</v>
      </c>
      <c r="U56" s="4"/>
      <c r="V56" s="1"/>
      <c r="W56" s="11"/>
      <c r="X56" s="7"/>
      <c r="Y56" s="25"/>
      <c r="Z56" s="153">
        <v>3000</v>
      </c>
      <c r="AA56" s="4"/>
      <c r="AB56" s="1"/>
      <c r="AC56" s="11"/>
      <c r="AD56" s="7"/>
      <c r="AE56" s="25"/>
      <c r="AF56" s="180">
        <v>0</v>
      </c>
      <c r="AG56" s="177">
        <f>SUM(AF56+Z56+T56+N56+H56)</f>
        <v>191400</v>
      </c>
      <c r="AH56" s="163">
        <f>AG56</f>
        <v>191400</v>
      </c>
    </row>
    <row r="57" spans="1:34" ht="76.5">
      <c r="A57" s="190"/>
      <c r="B57" s="193"/>
      <c r="C57" s="196"/>
      <c r="D57" s="199"/>
      <c r="E57" s="226"/>
      <c r="F57" s="229"/>
      <c r="G57" s="232"/>
      <c r="H57" s="157"/>
      <c r="I57" s="60" t="s">
        <v>106</v>
      </c>
      <c r="J57" s="61" t="s">
        <v>23</v>
      </c>
      <c r="K57" s="11"/>
      <c r="L57" s="7"/>
      <c r="M57" s="25"/>
      <c r="N57" s="239"/>
      <c r="O57" s="45"/>
      <c r="P57" s="29"/>
      <c r="Q57" s="28"/>
      <c r="R57" s="38"/>
      <c r="S57" s="46"/>
      <c r="T57" s="154"/>
      <c r="U57" s="4"/>
      <c r="V57" s="1"/>
      <c r="W57" s="11"/>
      <c r="X57" s="7"/>
      <c r="Y57" s="25"/>
      <c r="Z57" s="154"/>
      <c r="AA57" s="4"/>
      <c r="AB57" s="1"/>
      <c r="AC57" s="11"/>
      <c r="AD57" s="7"/>
      <c r="AE57" s="25"/>
      <c r="AF57" s="181"/>
      <c r="AG57" s="178"/>
      <c r="AH57" s="165"/>
    </row>
    <row r="58" spans="1:34" ht="127.5">
      <c r="A58" s="191"/>
      <c r="B58" s="194"/>
      <c r="C58" s="197"/>
      <c r="D58" s="200"/>
      <c r="E58" s="227"/>
      <c r="F58" s="230"/>
      <c r="G58" s="233"/>
      <c r="H58" s="158"/>
      <c r="I58" s="118" t="s">
        <v>141</v>
      </c>
      <c r="J58" s="119" t="s">
        <v>22</v>
      </c>
      <c r="K58" s="120">
        <v>178</v>
      </c>
      <c r="L58" s="67"/>
      <c r="M58" s="121"/>
      <c r="N58" s="240"/>
      <c r="O58" s="113"/>
      <c r="P58" s="63"/>
      <c r="Q58" s="28"/>
      <c r="R58" s="42"/>
      <c r="S58" s="46"/>
      <c r="T58" s="155"/>
      <c r="U58" s="21" t="s">
        <v>189</v>
      </c>
      <c r="V58" s="23" t="s">
        <v>21</v>
      </c>
      <c r="W58" s="28">
        <v>2</v>
      </c>
      <c r="X58" s="38"/>
      <c r="Y58" s="25"/>
      <c r="Z58" s="155"/>
      <c r="AA58" s="4"/>
      <c r="AB58" s="1"/>
      <c r="AC58" s="11"/>
      <c r="AD58" s="7"/>
      <c r="AE58" s="25"/>
      <c r="AF58" s="182"/>
      <c r="AG58" s="179"/>
      <c r="AH58" s="164"/>
    </row>
    <row r="59" spans="1:34" ht="89.25">
      <c r="A59" s="78" t="s">
        <v>18</v>
      </c>
      <c r="B59" s="116" t="s">
        <v>88</v>
      </c>
      <c r="C59" s="34"/>
      <c r="D59" s="29"/>
      <c r="E59" s="28"/>
      <c r="F59" s="32"/>
      <c r="G59" s="33"/>
      <c r="H59" s="47">
        <f>SUM(G59)</f>
        <v>0</v>
      </c>
      <c r="I59" s="4"/>
      <c r="J59" s="1"/>
      <c r="K59" s="11"/>
      <c r="L59" s="7"/>
      <c r="M59" s="25"/>
      <c r="N59" s="108">
        <f>SUM(M59)</f>
        <v>0</v>
      </c>
      <c r="O59" s="21" t="s">
        <v>155</v>
      </c>
      <c r="P59" s="23" t="s">
        <v>23</v>
      </c>
      <c r="Q59" s="28"/>
      <c r="R59" s="42"/>
      <c r="S59" s="46"/>
      <c r="T59" s="47">
        <v>30000</v>
      </c>
      <c r="U59" s="21" t="s">
        <v>188</v>
      </c>
      <c r="V59" s="2" t="s">
        <v>23</v>
      </c>
      <c r="W59" s="11"/>
      <c r="X59" s="38"/>
      <c r="Y59" s="25"/>
      <c r="Z59" s="108">
        <v>55000</v>
      </c>
      <c r="AA59" s="4"/>
      <c r="AB59" s="1"/>
      <c r="AC59" s="11"/>
      <c r="AD59" s="7"/>
      <c r="AE59" s="25"/>
      <c r="AF59" s="108">
        <f>SUM(AE59)</f>
        <v>0</v>
      </c>
      <c r="AG59" s="130">
        <f>H59+N59+T59+Z59+AF59</f>
        <v>85000</v>
      </c>
      <c r="AH59" s="134">
        <f>AG59</f>
        <v>85000</v>
      </c>
    </row>
    <row r="60" spans="1:34" ht="63.75">
      <c r="A60" s="189" t="s">
        <v>19</v>
      </c>
      <c r="B60" s="237" t="s">
        <v>89</v>
      </c>
      <c r="C60" s="21" t="s">
        <v>137</v>
      </c>
      <c r="D60" s="23" t="s">
        <v>23</v>
      </c>
      <c r="E60" s="28"/>
      <c r="F60" s="32"/>
      <c r="G60" s="33"/>
      <c r="H60" s="153">
        <v>50000</v>
      </c>
      <c r="I60" s="4"/>
      <c r="J60" s="1"/>
      <c r="K60" s="11"/>
      <c r="L60" s="7"/>
      <c r="M60" s="25"/>
      <c r="N60" s="153">
        <f>SUM(M60:M64)</f>
        <v>0</v>
      </c>
      <c r="O60" s="60" t="s">
        <v>156</v>
      </c>
      <c r="P60" s="63" t="s">
        <v>21</v>
      </c>
      <c r="Q60" s="28">
        <v>80</v>
      </c>
      <c r="R60" s="42"/>
      <c r="S60" s="46"/>
      <c r="T60" s="153">
        <v>93900</v>
      </c>
      <c r="U60" s="21" t="s">
        <v>187</v>
      </c>
      <c r="V60" s="2" t="s">
        <v>21</v>
      </c>
      <c r="W60" s="11">
        <v>2</v>
      </c>
      <c r="X60" s="38"/>
      <c r="Y60" s="25"/>
      <c r="Z60" s="153">
        <v>2200</v>
      </c>
      <c r="AA60" s="4"/>
      <c r="AB60" s="1"/>
      <c r="AC60" s="11"/>
      <c r="AD60" s="7"/>
      <c r="AE60" s="25"/>
      <c r="AF60" s="153">
        <f>SUM(AE60:AE64)</f>
        <v>0</v>
      </c>
      <c r="AG60" s="156">
        <f>SUM(AF60+Z60+T60+N60+H60)</f>
        <v>146100</v>
      </c>
      <c r="AH60" s="163">
        <f>AG60</f>
        <v>146100</v>
      </c>
    </row>
    <row r="61" spans="1:34" ht="51">
      <c r="A61" s="190"/>
      <c r="B61" s="223"/>
      <c r="C61" s="34"/>
      <c r="D61" s="29"/>
      <c r="E61" s="28"/>
      <c r="F61" s="32"/>
      <c r="G61" s="33"/>
      <c r="H61" s="154"/>
      <c r="I61" s="4"/>
      <c r="J61" s="1"/>
      <c r="K61" s="11"/>
      <c r="L61" s="7"/>
      <c r="M61" s="25"/>
      <c r="N61" s="154"/>
      <c r="O61" s="21" t="s">
        <v>157</v>
      </c>
      <c r="P61" s="63" t="s">
        <v>21</v>
      </c>
      <c r="Q61" s="28">
        <v>80</v>
      </c>
      <c r="R61" s="42"/>
      <c r="S61" s="46"/>
      <c r="T61" s="154"/>
      <c r="U61" s="21"/>
      <c r="V61" s="2"/>
      <c r="W61" s="11"/>
      <c r="X61" s="38"/>
      <c r="Y61" s="25"/>
      <c r="Z61" s="154"/>
      <c r="AA61" s="4"/>
      <c r="AB61" s="1"/>
      <c r="AC61" s="11"/>
      <c r="AD61" s="7"/>
      <c r="AE61" s="25"/>
      <c r="AF61" s="154"/>
      <c r="AG61" s="157"/>
      <c r="AH61" s="165"/>
    </row>
    <row r="62" spans="1:34" ht="51">
      <c r="A62" s="190"/>
      <c r="B62" s="223"/>
      <c r="C62" s="34"/>
      <c r="D62" s="29"/>
      <c r="E62" s="28"/>
      <c r="F62" s="32"/>
      <c r="G62" s="33"/>
      <c r="H62" s="154"/>
      <c r="I62" s="4"/>
      <c r="J62" s="1"/>
      <c r="K62" s="11"/>
      <c r="L62" s="7"/>
      <c r="M62" s="25"/>
      <c r="N62" s="154"/>
      <c r="O62" s="21" t="s">
        <v>158</v>
      </c>
      <c r="P62" s="63" t="s">
        <v>21</v>
      </c>
      <c r="Q62" s="28">
        <v>200</v>
      </c>
      <c r="R62" s="42"/>
      <c r="S62" s="46"/>
      <c r="T62" s="154"/>
      <c r="U62" s="21"/>
      <c r="V62" s="2"/>
      <c r="W62" s="11"/>
      <c r="X62" s="38"/>
      <c r="Y62" s="25"/>
      <c r="Z62" s="154"/>
      <c r="AA62" s="4"/>
      <c r="AB62" s="1"/>
      <c r="AC62" s="11"/>
      <c r="AD62" s="7"/>
      <c r="AE62" s="25"/>
      <c r="AF62" s="154"/>
      <c r="AG62" s="157"/>
      <c r="AH62" s="165"/>
    </row>
    <row r="63" spans="1:34" ht="25.5">
      <c r="A63" s="190"/>
      <c r="B63" s="223"/>
      <c r="C63" s="34"/>
      <c r="D63" s="29"/>
      <c r="E63" s="28"/>
      <c r="F63" s="32"/>
      <c r="G63" s="33"/>
      <c r="H63" s="154"/>
      <c r="I63" s="4"/>
      <c r="J63" s="1"/>
      <c r="K63" s="11"/>
      <c r="L63" s="7"/>
      <c r="M63" s="25"/>
      <c r="N63" s="154"/>
      <c r="O63" s="60" t="s">
        <v>159</v>
      </c>
      <c r="P63" s="63" t="s">
        <v>21</v>
      </c>
      <c r="Q63" s="28">
        <v>200</v>
      </c>
      <c r="R63" s="42"/>
      <c r="S63" s="46"/>
      <c r="T63" s="154"/>
      <c r="U63" s="21"/>
      <c r="V63" s="2"/>
      <c r="W63" s="11"/>
      <c r="X63" s="38"/>
      <c r="Y63" s="25"/>
      <c r="Z63" s="154"/>
      <c r="AA63" s="4"/>
      <c r="AB63" s="1"/>
      <c r="AC63" s="11"/>
      <c r="AD63" s="7"/>
      <c r="AE63" s="25"/>
      <c r="AF63" s="154"/>
      <c r="AG63" s="157"/>
      <c r="AH63" s="165"/>
    </row>
    <row r="64" spans="1:34" ht="38.25">
      <c r="A64" s="191"/>
      <c r="B64" s="224"/>
      <c r="C64" s="34"/>
      <c r="D64" s="29"/>
      <c r="E64" s="28"/>
      <c r="F64" s="32"/>
      <c r="G64" s="33"/>
      <c r="H64" s="155"/>
      <c r="I64" s="4"/>
      <c r="J64" s="1"/>
      <c r="K64" s="11"/>
      <c r="L64" s="7"/>
      <c r="M64" s="25"/>
      <c r="N64" s="155"/>
      <c r="O64" s="21" t="s">
        <v>160</v>
      </c>
      <c r="P64" s="63" t="s">
        <v>21</v>
      </c>
      <c r="Q64" s="28">
        <v>50</v>
      </c>
      <c r="R64" s="42"/>
      <c r="S64" s="46"/>
      <c r="T64" s="155"/>
      <c r="U64" s="21"/>
      <c r="V64" s="2"/>
      <c r="W64" s="11"/>
      <c r="X64" s="38"/>
      <c r="Y64" s="25"/>
      <c r="Z64" s="155"/>
      <c r="AA64" s="4"/>
      <c r="AB64" s="1"/>
      <c r="AC64" s="11"/>
      <c r="AD64" s="7"/>
      <c r="AE64" s="25"/>
      <c r="AF64" s="155"/>
      <c r="AG64" s="158"/>
      <c r="AH64" s="164"/>
    </row>
    <row r="65" spans="1:34" ht="89.25">
      <c r="A65" s="186" t="s">
        <v>20</v>
      </c>
      <c r="B65" s="237" t="s">
        <v>90</v>
      </c>
      <c r="C65" s="21" t="s">
        <v>35</v>
      </c>
      <c r="D65" s="241" t="s">
        <v>23</v>
      </c>
      <c r="E65" s="225"/>
      <c r="F65" s="244"/>
      <c r="G65" s="247"/>
      <c r="H65" s="153">
        <v>70000</v>
      </c>
      <c r="I65" s="4"/>
      <c r="J65" s="1"/>
      <c r="K65" s="11"/>
      <c r="L65" s="7"/>
      <c r="M65" s="25"/>
      <c r="N65" s="153">
        <f>SUM(M86+M85+M84+M83+M82+M81+M80+M79+M78+M77+M76+M75+M74+M73+M72+M71+M70+M69+M68)</f>
        <v>0</v>
      </c>
      <c r="O65" s="60" t="s">
        <v>161</v>
      </c>
      <c r="P65" s="198" t="s">
        <v>23</v>
      </c>
      <c r="Q65" s="28"/>
      <c r="R65" s="250"/>
      <c r="S65" s="253"/>
      <c r="T65" s="153">
        <v>40000</v>
      </c>
      <c r="U65" s="22" t="s">
        <v>186</v>
      </c>
      <c r="V65" s="2" t="s">
        <v>21</v>
      </c>
      <c r="W65" s="28">
        <v>10</v>
      </c>
      <c r="X65" s="20"/>
      <c r="Y65" s="25"/>
      <c r="Z65" s="153">
        <v>61000</v>
      </c>
      <c r="AA65" s="4"/>
      <c r="AB65" s="1"/>
      <c r="AC65" s="11"/>
      <c r="AD65" s="7"/>
      <c r="AE65" s="25"/>
      <c r="AF65" s="153">
        <f>SUM(AE65:AE75)</f>
        <v>0</v>
      </c>
      <c r="AG65" s="156">
        <f>H65+N65+T65+Z65+AF65</f>
        <v>171000</v>
      </c>
      <c r="AH65" s="163">
        <f>SUM(AG65+AG76+AG82)</f>
        <v>306190</v>
      </c>
    </row>
    <row r="66" spans="1:34" ht="51">
      <c r="A66" s="187"/>
      <c r="B66" s="223"/>
      <c r="C66" s="21" t="s">
        <v>36</v>
      </c>
      <c r="D66" s="242"/>
      <c r="E66" s="226"/>
      <c r="F66" s="245"/>
      <c r="G66" s="248"/>
      <c r="H66" s="154"/>
      <c r="I66" s="4"/>
      <c r="J66" s="1"/>
      <c r="K66" s="11"/>
      <c r="L66" s="7"/>
      <c r="M66" s="25"/>
      <c r="N66" s="154"/>
      <c r="O66" s="60" t="s">
        <v>162</v>
      </c>
      <c r="P66" s="199"/>
      <c r="Q66" s="28"/>
      <c r="R66" s="251"/>
      <c r="S66" s="254"/>
      <c r="T66" s="154"/>
      <c r="U66" s="22" t="s">
        <v>185</v>
      </c>
      <c r="V66" s="2" t="s">
        <v>21</v>
      </c>
      <c r="W66" s="28">
        <v>5</v>
      </c>
      <c r="X66" s="20"/>
      <c r="Y66" s="25"/>
      <c r="Z66" s="154"/>
      <c r="AA66" s="4"/>
      <c r="AB66" s="1"/>
      <c r="AC66" s="11"/>
      <c r="AD66" s="7"/>
      <c r="AE66" s="25"/>
      <c r="AF66" s="154"/>
      <c r="AG66" s="157"/>
      <c r="AH66" s="165"/>
    </row>
    <row r="67" spans="1:34" ht="51">
      <c r="A67" s="187"/>
      <c r="B67" s="223"/>
      <c r="C67" s="21" t="s">
        <v>37</v>
      </c>
      <c r="D67" s="242"/>
      <c r="E67" s="226"/>
      <c r="F67" s="245"/>
      <c r="G67" s="248"/>
      <c r="H67" s="154"/>
      <c r="I67" s="4"/>
      <c r="J67" s="1"/>
      <c r="K67" s="11"/>
      <c r="L67" s="7"/>
      <c r="M67" s="25"/>
      <c r="N67" s="154"/>
      <c r="O67" s="60" t="s">
        <v>163</v>
      </c>
      <c r="P67" s="199"/>
      <c r="Q67" s="28"/>
      <c r="R67" s="251"/>
      <c r="S67" s="254"/>
      <c r="T67" s="154"/>
      <c r="U67" s="21" t="s">
        <v>184</v>
      </c>
      <c r="V67" s="2" t="s">
        <v>21</v>
      </c>
      <c r="W67" s="28">
        <v>10</v>
      </c>
      <c r="X67" s="43"/>
      <c r="Y67" s="25"/>
      <c r="Z67" s="154"/>
      <c r="AA67" s="4"/>
      <c r="AB67" s="1"/>
      <c r="AC67" s="11"/>
      <c r="AD67" s="7"/>
      <c r="AE67" s="25"/>
      <c r="AF67" s="154"/>
      <c r="AG67" s="157"/>
      <c r="AH67" s="165"/>
    </row>
    <row r="68" spans="1:34" ht="38.25">
      <c r="A68" s="187"/>
      <c r="B68" s="223"/>
      <c r="C68" s="21" t="s">
        <v>34</v>
      </c>
      <c r="D68" s="242"/>
      <c r="E68" s="226"/>
      <c r="F68" s="245"/>
      <c r="G68" s="248"/>
      <c r="H68" s="154"/>
      <c r="I68" s="4"/>
      <c r="J68" s="1"/>
      <c r="K68" s="11"/>
      <c r="L68" s="7"/>
      <c r="M68" s="25"/>
      <c r="N68" s="154"/>
      <c r="O68" s="60" t="s">
        <v>164</v>
      </c>
      <c r="P68" s="200"/>
      <c r="Q68" s="28"/>
      <c r="R68" s="252"/>
      <c r="S68" s="255"/>
      <c r="T68" s="154"/>
      <c r="U68" s="22" t="s">
        <v>183</v>
      </c>
      <c r="V68" s="2" t="s">
        <v>21</v>
      </c>
      <c r="W68" s="28">
        <v>40</v>
      </c>
      <c r="X68" s="20"/>
      <c r="Y68" s="25"/>
      <c r="Z68" s="154"/>
      <c r="AA68" s="4"/>
      <c r="AB68" s="1"/>
      <c r="AC68" s="11"/>
      <c r="AD68" s="7"/>
      <c r="AE68" s="25"/>
      <c r="AF68" s="154"/>
      <c r="AG68" s="157"/>
      <c r="AH68" s="165"/>
    </row>
    <row r="69" spans="1:34" ht="38.25">
      <c r="A69" s="187"/>
      <c r="B69" s="223"/>
      <c r="C69" s="21" t="s">
        <v>38</v>
      </c>
      <c r="D69" s="242"/>
      <c r="E69" s="226"/>
      <c r="F69" s="245"/>
      <c r="G69" s="248"/>
      <c r="H69" s="154"/>
      <c r="I69" s="4"/>
      <c r="J69" s="1"/>
      <c r="K69" s="11"/>
      <c r="L69" s="7"/>
      <c r="M69" s="25"/>
      <c r="N69" s="154"/>
      <c r="O69" s="21"/>
      <c r="P69" s="23"/>
      <c r="Q69" s="28"/>
      <c r="R69" s="38"/>
      <c r="S69" s="46"/>
      <c r="T69" s="154"/>
      <c r="U69" s="21" t="s">
        <v>182</v>
      </c>
      <c r="V69" s="2" t="s">
        <v>21</v>
      </c>
      <c r="W69" s="28">
        <v>10</v>
      </c>
      <c r="X69" s="43"/>
      <c r="Y69" s="25"/>
      <c r="Z69" s="154"/>
      <c r="AA69" s="4"/>
      <c r="AB69" s="1"/>
      <c r="AC69" s="11"/>
      <c r="AD69" s="7"/>
      <c r="AE69" s="25"/>
      <c r="AF69" s="154"/>
      <c r="AG69" s="157"/>
      <c r="AH69" s="165"/>
    </row>
    <row r="70" spans="1:34" ht="51">
      <c r="A70" s="187"/>
      <c r="B70" s="223"/>
      <c r="C70" s="21" t="s">
        <v>41</v>
      </c>
      <c r="D70" s="242"/>
      <c r="E70" s="226"/>
      <c r="F70" s="245"/>
      <c r="G70" s="248"/>
      <c r="H70" s="154"/>
      <c r="I70" s="4"/>
      <c r="J70" s="1"/>
      <c r="K70" s="11"/>
      <c r="L70" s="7"/>
      <c r="M70" s="25"/>
      <c r="N70" s="154"/>
      <c r="O70" s="21"/>
      <c r="P70" s="23"/>
      <c r="Q70" s="28"/>
      <c r="R70" s="38"/>
      <c r="S70" s="46"/>
      <c r="T70" s="154"/>
      <c r="U70" s="22" t="s">
        <v>181</v>
      </c>
      <c r="V70" s="2" t="s">
        <v>21</v>
      </c>
      <c r="W70" s="28">
        <v>3</v>
      </c>
      <c r="X70" s="43"/>
      <c r="Y70" s="25"/>
      <c r="Z70" s="154"/>
      <c r="AA70" s="4"/>
      <c r="AB70" s="1"/>
      <c r="AC70" s="11"/>
      <c r="AD70" s="7"/>
      <c r="AE70" s="25"/>
      <c r="AF70" s="154"/>
      <c r="AG70" s="157"/>
      <c r="AH70" s="165"/>
    </row>
    <row r="71" spans="1:34" ht="51">
      <c r="A71" s="187"/>
      <c r="B71" s="223"/>
      <c r="C71" s="21" t="s">
        <v>42</v>
      </c>
      <c r="D71" s="242"/>
      <c r="E71" s="226"/>
      <c r="F71" s="245"/>
      <c r="G71" s="248"/>
      <c r="H71" s="154"/>
      <c r="I71" s="4"/>
      <c r="J71" s="1"/>
      <c r="K71" s="11"/>
      <c r="L71" s="7"/>
      <c r="M71" s="25"/>
      <c r="N71" s="154"/>
      <c r="O71" s="21"/>
      <c r="P71" s="23"/>
      <c r="Q71" s="28"/>
      <c r="R71" s="38"/>
      <c r="S71" s="46"/>
      <c r="T71" s="154"/>
      <c r="U71" s="22"/>
      <c r="V71" s="2"/>
      <c r="W71" s="11"/>
      <c r="X71" s="20"/>
      <c r="Y71" s="25"/>
      <c r="Z71" s="154"/>
      <c r="AA71" s="4"/>
      <c r="AB71" s="1"/>
      <c r="AC71" s="11"/>
      <c r="AD71" s="7"/>
      <c r="AE71" s="25"/>
      <c r="AF71" s="154"/>
      <c r="AG71" s="157"/>
      <c r="AH71" s="165"/>
    </row>
    <row r="72" spans="1:34" ht="51">
      <c r="A72" s="187"/>
      <c r="B72" s="223"/>
      <c r="C72" s="21" t="s">
        <v>44</v>
      </c>
      <c r="D72" s="242"/>
      <c r="E72" s="226"/>
      <c r="F72" s="245"/>
      <c r="G72" s="248"/>
      <c r="H72" s="154"/>
      <c r="I72" s="4"/>
      <c r="J72" s="1"/>
      <c r="K72" s="11"/>
      <c r="L72" s="7"/>
      <c r="M72" s="25"/>
      <c r="N72" s="154"/>
      <c r="O72" s="21"/>
      <c r="P72" s="23"/>
      <c r="Q72" s="28"/>
      <c r="R72" s="38"/>
      <c r="S72" s="46"/>
      <c r="T72" s="154"/>
      <c r="U72" s="22"/>
      <c r="V72" s="2"/>
      <c r="W72" s="11"/>
      <c r="X72" s="20"/>
      <c r="Y72" s="25"/>
      <c r="Z72" s="154"/>
      <c r="AA72" s="4"/>
      <c r="AB72" s="1"/>
      <c r="AC72" s="11"/>
      <c r="AD72" s="7"/>
      <c r="AE72" s="25"/>
      <c r="AF72" s="154"/>
      <c r="AG72" s="157"/>
      <c r="AH72" s="165"/>
    </row>
    <row r="73" spans="1:34" ht="25.5">
      <c r="A73" s="187"/>
      <c r="B73" s="223"/>
      <c r="C73" s="21" t="s">
        <v>43</v>
      </c>
      <c r="D73" s="242"/>
      <c r="E73" s="226"/>
      <c r="F73" s="245"/>
      <c r="G73" s="248"/>
      <c r="H73" s="154"/>
      <c r="I73" s="4"/>
      <c r="J73" s="1"/>
      <c r="K73" s="11"/>
      <c r="L73" s="7"/>
      <c r="M73" s="25"/>
      <c r="N73" s="154"/>
      <c r="O73" s="21"/>
      <c r="P73" s="23"/>
      <c r="Q73" s="28"/>
      <c r="R73" s="38"/>
      <c r="S73" s="46"/>
      <c r="T73" s="154"/>
      <c r="U73" s="22"/>
      <c r="V73" s="2"/>
      <c r="W73" s="11"/>
      <c r="X73" s="20"/>
      <c r="Y73" s="25"/>
      <c r="Z73" s="154"/>
      <c r="AA73" s="4"/>
      <c r="AB73" s="1"/>
      <c r="AC73" s="11"/>
      <c r="AD73" s="7"/>
      <c r="AE73" s="25"/>
      <c r="AF73" s="154"/>
      <c r="AG73" s="157"/>
      <c r="AH73" s="165"/>
    </row>
    <row r="74" spans="1:34" ht="38.25">
      <c r="A74" s="187"/>
      <c r="B74" s="223"/>
      <c r="C74" s="21" t="s">
        <v>40</v>
      </c>
      <c r="D74" s="242"/>
      <c r="E74" s="226"/>
      <c r="F74" s="245"/>
      <c r="G74" s="248"/>
      <c r="H74" s="154"/>
      <c r="I74" s="4"/>
      <c r="J74" s="1"/>
      <c r="K74" s="11"/>
      <c r="L74" s="7"/>
      <c r="M74" s="25"/>
      <c r="N74" s="154"/>
      <c r="O74" s="21"/>
      <c r="P74" s="23"/>
      <c r="Q74" s="28"/>
      <c r="R74" s="38"/>
      <c r="S74" s="46"/>
      <c r="T74" s="154"/>
      <c r="U74" s="22"/>
      <c r="V74" s="2"/>
      <c r="W74" s="11"/>
      <c r="X74" s="20"/>
      <c r="Y74" s="25"/>
      <c r="Z74" s="154"/>
      <c r="AA74" s="4"/>
      <c r="AB74" s="1"/>
      <c r="AC74" s="11"/>
      <c r="AD74" s="7"/>
      <c r="AE74" s="25"/>
      <c r="AF74" s="154"/>
      <c r="AG74" s="157"/>
      <c r="AH74" s="165"/>
    </row>
    <row r="75" spans="1:34" ht="63.75">
      <c r="A75" s="187"/>
      <c r="B75" s="224"/>
      <c r="C75" s="21" t="s">
        <v>39</v>
      </c>
      <c r="D75" s="243"/>
      <c r="E75" s="227"/>
      <c r="F75" s="246"/>
      <c r="G75" s="249"/>
      <c r="H75" s="155"/>
      <c r="I75" s="4"/>
      <c r="J75" s="1"/>
      <c r="K75" s="11"/>
      <c r="L75" s="7"/>
      <c r="M75" s="25"/>
      <c r="N75" s="155"/>
      <c r="O75" s="21"/>
      <c r="P75" s="23"/>
      <c r="Q75" s="28"/>
      <c r="R75" s="38"/>
      <c r="S75" s="46"/>
      <c r="T75" s="155"/>
      <c r="U75" s="21"/>
      <c r="V75" s="2"/>
      <c r="W75" s="11"/>
      <c r="X75" s="43"/>
      <c r="Y75" s="25"/>
      <c r="Z75" s="155"/>
      <c r="AA75" s="4"/>
      <c r="AB75" s="1"/>
      <c r="AC75" s="11"/>
      <c r="AD75" s="7"/>
      <c r="AE75" s="25"/>
      <c r="AF75" s="155"/>
      <c r="AG75" s="158"/>
      <c r="AH75" s="165"/>
    </row>
    <row r="76" spans="1:34" ht="76.5">
      <c r="A76" s="187"/>
      <c r="B76" s="237" t="s">
        <v>91</v>
      </c>
      <c r="C76" s="21" t="s">
        <v>57</v>
      </c>
      <c r="D76" s="241" t="s">
        <v>23</v>
      </c>
      <c r="E76" s="260" t="s">
        <v>25</v>
      </c>
      <c r="F76" s="256"/>
      <c r="G76" s="231"/>
      <c r="H76" s="153">
        <v>50000</v>
      </c>
      <c r="I76" s="4"/>
      <c r="J76" s="1"/>
      <c r="K76" s="11"/>
      <c r="L76" s="7"/>
      <c r="M76" s="25"/>
      <c r="N76" s="153">
        <v>0</v>
      </c>
      <c r="O76" s="4" t="s">
        <v>165</v>
      </c>
      <c r="P76" s="195" t="s">
        <v>23</v>
      </c>
      <c r="Q76" s="225"/>
      <c r="R76" s="256"/>
      <c r="S76" s="231"/>
      <c r="T76" s="153">
        <v>40000</v>
      </c>
      <c r="U76" s="22" t="s">
        <v>53</v>
      </c>
      <c r="V76" s="2" t="s">
        <v>21</v>
      </c>
      <c r="W76" s="11">
        <v>1</v>
      </c>
      <c r="X76" s="20"/>
      <c r="Y76" s="25"/>
      <c r="Z76" s="171">
        <v>18000</v>
      </c>
      <c r="AA76" s="4"/>
      <c r="AB76" s="1"/>
      <c r="AC76" s="11"/>
      <c r="AD76" s="7"/>
      <c r="AE76" s="25"/>
      <c r="AF76" s="171">
        <f>AE76:AE86</f>
        <v>0</v>
      </c>
      <c r="AG76" s="259">
        <f>SUM(AF76+Z76+T76+N76+H76)</f>
        <v>108000</v>
      </c>
      <c r="AH76" s="165"/>
    </row>
    <row r="77" spans="1:34" ht="38.25">
      <c r="A77" s="187"/>
      <c r="B77" s="223"/>
      <c r="C77" s="21" t="s">
        <v>55</v>
      </c>
      <c r="D77" s="242"/>
      <c r="E77" s="261"/>
      <c r="F77" s="257"/>
      <c r="G77" s="232"/>
      <c r="H77" s="154"/>
      <c r="I77" s="4"/>
      <c r="J77" s="1"/>
      <c r="K77" s="11"/>
      <c r="L77" s="7"/>
      <c r="M77" s="25"/>
      <c r="N77" s="154"/>
      <c r="O77" s="16" t="s">
        <v>54</v>
      </c>
      <c r="P77" s="196"/>
      <c r="Q77" s="226"/>
      <c r="R77" s="257"/>
      <c r="S77" s="232"/>
      <c r="T77" s="154"/>
      <c r="U77" s="22" t="s">
        <v>51</v>
      </c>
      <c r="V77" s="2" t="s">
        <v>21</v>
      </c>
      <c r="W77" s="11">
        <v>2</v>
      </c>
      <c r="X77" s="43"/>
      <c r="Y77" s="25"/>
      <c r="Z77" s="171"/>
      <c r="AA77" s="4"/>
      <c r="AB77" s="1"/>
      <c r="AC77" s="11"/>
      <c r="AD77" s="7"/>
      <c r="AE77" s="25"/>
      <c r="AF77" s="171"/>
      <c r="AG77" s="259"/>
      <c r="AH77" s="165"/>
    </row>
    <row r="78" spans="1:34" ht="51" customHeight="1">
      <c r="A78" s="187"/>
      <c r="B78" s="223"/>
      <c r="C78" s="21" t="s">
        <v>56</v>
      </c>
      <c r="D78" s="242"/>
      <c r="E78" s="261"/>
      <c r="F78" s="257"/>
      <c r="G78" s="232"/>
      <c r="H78" s="154"/>
      <c r="I78" s="4"/>
      <c r="J78" s="1"/>
      <c r="K78" s="11"/>
      <c r="L78" s="7"/>
      <c r="M78" s="25"/>
      <c r="N78" s="154"/>
      <c r="O78" s="16" t="s">
        <v>166</v>
      </c>
      <c r="P78" s="196"/>
      <c r="Q78" s="226"/>
      <c r="R78" s="257"/>
      <c r="S78" s="232"/>
      <c r="T78" s="154"/>
      <c r="U78" s="22" t="s">
        <v>52</v>
      </c>
      <c r="V78" s="2" t="s">
        <v>21</v>
      </c>
      <c r="W78" s="28">
        <v>2</v>
      </c>
      <c r="X78" s="20"/>
      <c r="Y78" s="25"/>
      <c r="Z78" s="171"/>
      <c r="AA78" s="4"/>
      <c r="AB78" s="1"/>
      <c r="AC78" s="11"/>
      <c r="AD78" s="7"/>
      <c r="AE78" s="25"/>
      <c r="AF78" s="171"/>
      <c r="AG78" s="259"/>
      <c r="AH78" s="165"/>
    </row>
    <row r="79" spans="1:34" ht="38.25">
      <c r="A79" s="187"/>
      <c r="B79" s="223"/>
      <c r="C79" s="21" t="s">
        <v>58</v>
      </c>
      <c r="D79" s="242"/>
      <c r="E79" s="261"/>
      <c r="F79" s="257"/>
      <c r="G79" s="232"/>
      <c r="H79" s="154"/>
      <c r="I79" s="4"/>
      <c r="J79" s="1"/>
      <c r="K79" s="11"/>
      <c r="L79" s="7"/>
      <c r="M79" s="25"/>
      <c r="N79" s="154"/>
      <c r="O79" s="16" t="s">
        <v>167</v>
      </c>
      <c r="P79" s="197"/>
      <c r="Q79" s="227"/>
      <c r="R79" s="258"/>
      <c r="S79" s="233"/>
      <c r="T79" s="154"/>
      <c r="U79" s="21" t="s">
        <v>48</v>
      </c>
      <c r="V79" s="2" t="s">
        <v>21</v>
      </c>
      <c r="W79" s="28">
        <v>2</v>
      </c>
      <c r="X79" s="43"/>
      <c r="Y79" s="25"/>
      <c r="Z79" s="171"/>
      <c r="AA79" s="4"/>
      <c r="AB79" s="1"/>
      <c r="AC79" s="11"/>
      <c r="AD79" s="7"/>
      <c r="AE79" s="25"/>
      <c r="AF79" s="171"/>
      <c r="AG79" s="259"/>
      <c r="AH79" s="165"/>
    </row>
    <row r="80" spans="1:34" ht="51">
      <c r="A80" s="187"/>
      <c r="B80" s="223"/>
      <c r="C80" s="21" t="s">
        <v>59</v>
      </c>
      <c r="D80" s="242"/>
      <c r="E80" s="261"/>
      <c r="F80" s="257"/>
      <c r="G80" s="232"/>
      <c r="H80" s="154"/>
      <c r="I80" s="4"/>
      <c r="J80" s="1"/>
      <c r="K80" s="11"/>
      <c r="L80" s="7"/>
      <c r="M80" s="25"/>
      <c r="N80" s="154"/>
      <c r="O80" s="21"/>
      <c r="P80" s="23"/>
      <c r="Q80" s="28"/>
      <c r="R80" s="38"/>
      <c r="S80" s="46"/>
      <c r="T80" s="154"/>
      <c r="U80" s="22" t="s">
        <v>49</v>
      </c>
      <c r="V80" s="2" t="s">
        <v>21</v>
      </c>
      <c r="W80" s="28">
        <v>15</v>
      </c>
      <c r="X80" s="20"/>
      <c r="Y80" s="25"/>
      <c r="Z80" s="171"/>
      <c r="AA80" s="4"/>
      <c r="AB80" s="1"/>
      <c r="AC80" s="11"/>
      <c r="AD80" s="7"/>
      <c r="AE80" s="25"/>
      <c r="AF80" s="171"/>
      <c r="AG80" s="259"/>
      <c r="AH80" s="165"/>
    </row>
    <row r="81" spans="1:34" ht="51">
      <c r="A81" s="187"/>
      <c r="B81" s="224"/>
      <c r="C81" s="21" t="s">
        <v>60</v>
      </c>
      <c r="D81" s="243"/>
      <c r="E81" s="262"/>
      <c r="F81" s="258"/>
      <c r="G81" s="233"/>
      <c r="H81" s="154"/>
      <c r="I81" s="4"/>
      <c r="J81" s="1"/>
      <c r="K81" s="11"/>
      <c r="L81" s="7"/>
      <c r="M81" s="25"/>
      <c r="N81" s="155"/>
      <c r="O81" s="21"/>
      <c r="P81" s="23"/>
      <c r="Q81" s="28"/>
      <c r="R81" s="38"/>
      <c r="S81" s="46"/>
      <c r="T81" s="154"/>
      <c r="U81" s="21" t="s">
        <v>50</v>
      </c>
      <c r="V81" s="2" t="s">
        <v>21</v>
      </c>
      <c r="W81" s="28">
        <v>2</v>
      </c>
      <c r="X81" s="43"/>
      <c r="Y81" s="25"/>
      <c r="Z81" s="171"/>
      <c r="AA81" s="4"/>
      <c r="AB81" s="1"/>
      <c r="AC81" s="11"/>
      <c r="AD81" s="7"/>
      <c r="AE81" s="25"/>
      <c r="AF81" s="171"/>
      <c r="AG81" s="259"/>
      <c r="AH81" s="165"/>
    </row>
    <row r="82" spans="1:34" ht="38.25">
      <c r="A82" s="187"/>
      <c r="B82" s="223" t="s">
        <v>92</v>
      </c>
      <c r="C82" s="21"/>
      <c r="D82" s="65"/>
      <c r="E82" s="28"/>
      <c r="F82" s="67"/>
      <c r="G82" s="64"/>
      <c r="H82" s="171">
        <f>SUM(G82:G86)</f>
        <v>0</v>
      </c>
      <c r="I82" s="4"/>
      <c r="J82" s="1"/>
      <c r="K82" s="11"/>
      <c r="L82" s="7"/>
      <c r="M82" s="25"/>
      <c r="N82" s="153">
        <v>0</v>
      </c>
      <c r="O82" s="60" t="s">
        <v>168</v>
      </c>
      <c r="P82" s="198" t="s">
        <v>23</v>
      </c>
      <c r="Q82" s="225"/>
      <c r="R82" s="244"/>
      <c r="S82" s="247"/>
      <c r="T82" s="171">
        <v>15000</v>
      </c>
      <c r="U82" s="22" t="s">
        <v>53</v>
      </c>
      <c r="V82" s="2" t="s">
        <v>21</v>
      </c>
      <c r="W82" s="11">
        <v>1</v>
      </c>
      <c r="X82" s="20"/>
      <c r="Y82" s="25"/>
      <c r="Z82" s="153">
        <v>12190</v>
      </c>
      <c r="AA82" s="4"/>
      <c r="AB82" s="1"/>
      <c r="AC82" s="11"/>
      <c r="AD82" s="7"/>
      <c r="AE82" s="25"/>
      <c r="AF82" s="153">
        <f>SUM(AE82:AE86)</f>
        <v>0</v>
      </c>
      <c r="AG82" s="156">
        <f>H82+N82+T82+Z82+AF82</f>
        <v>27190</v>
      </c>
      <c r="AH82" s="165"/>
    </row>
    <row r="83" spans="1:34" ht="25.5">
      <c r="A83" s="187"/>
      <c r="B83" s="223"/>
      <c r="C83" s="21"/>
      <c r="D83" s="65"/>
      <c r="E83" s="28"/>
      <c r="F83" s="67"/>
      <c r="G83" s="64"/>
      <c r="H83" s="171"/>
      <c r="I83" s="4"/>
      <c r="J83" s="1"/>
      <c r="K83" s="11"/>
      <c r="L83" s="7"/>
      <c r="M83" s="25"/>
      <c r="N83" s="154"/>
      <c r="O83" s="16" t="s">
        <v>169</v>
      </c>
      <c r="P83" s="200"/>
      <c r="Q83" s="227"/>
      <c r="R83" s="246"/>
      <c r="S83" s="249"/>
      <c r="T83" s="171"/>
      <c r="U83" s="22" t="s">
        <v>51</v>
      </c>
      <c r="V83" s="2" t="s">
        <v>21</v>
      </c>
      <c r="W83" s="11">
        <v>2</v>
      </c>
      <c r="X83" s="20"/>
      <c r="Y83" s="25"/>
      <c r="Z83" s="154"/>
      <c r="AA83" s="4"/>
      <c r="AB83" s="1"/>
      <c r="AC83" s="11"/>
      <c r="AD83" s="7"/>
      <c r="AE83" s="25"/>
      <c r="AF83" s="154"/>
      <c r="AG83" s="157"/>
      <c r="AH83" s="165"/>
    </row>
    <row r="84" spans="1:34" ht="38.25" customHeight="1">
      <c r="A84" s="187"/>
      <c r="B84" s="223"/>
      <c r="C84" s="21"/>
      <c r="D84" s="65"/>
      <c r="E84" s="28"/>
      <c r="F84" s="67"/>
      <c r="G84" s="64"/>
      <c r="H84" s="171"/>
      <c r="I84" s="4"/>
      <c r="J84" s="1"/>
      <c r="K84" s="11"/>
      <c r="L84" s="7"/>
      <c r="M84" s="25"/>
      <c r="N84" s="154"/>
      <c r="O84" s="21"/>
      <c r="P84" s="23"/>
      <c r="Q84" s="28"/>
      <c r="R84" s="38"/>
      <c r="S84" s="46"/>
      <c r="T84" s="171"/>
      <c r="U84" s="22" t="s">
        <v>52</v>
      </c>
      <c r="V84" s="2" t="s">
        <v>21</v>
      </c>
      <c r="W84" s="28">
        <v>1</v>
      </c>
      <c r="X84" s="43"/>
      <c r="Y84" s="46"/>
      <c r="Z84" s="154"/>
      <c r="AA84" s="4"/>
      <c r="AB84" s="1"/>
      <c r="AC84" s="11"/>
      <c r="AD84" s="7"/>
      <c r="AE84" s="25"/>
      <c r="AF84" s="154"/>
      <c r="AG84" s="157"/>
      <c r="AH84" s="165"/>
    </row>
    <row r="85" spans="1:34" ht="25.5">
      <c r="A85" s="187"/>
      <c r="B85" s="223"/>
      <c r="C85" s="21"/>
      <c r="D85" s="65"/>
      <c r="E85" s="28"/>
      <c r="F85" s="67"/>
      <c r="G85" s="64"/>
      <c r="H85" s="171"/>
      <c r="I85" s="4"/>
      <c r="J85" s="1"/>
      <c r="K85" s="11"/>
      <c r="L85" s="7"/>
      <c r="M85" s="25"/>
      <c r="N85" s="154"/>
      <c r="O85" s="21"/>
      <c r="P85" s="23"/>
      <c r="Q85" s="28"/>
      <c r="R85" s="38"/>
      <c r="S85" s="46"/>
      <c r="T85" s="171"/>
      <c r="U85" s="21" t="s">
        <v>48</v>
      </c>
      <c r="V85" s="2" t="s">
        <v>21</v>
      </c>
      <c r="W85" s="28">
        <v>2</v>
      </c>
      <c r="X85" s="43"/>
      <c r="Y85" s="25"/>
      <c r="Z85" s="154"/>
      <c r="AA85" s="4"/>
      <c r="AB85" s="1"/>
      <c r="AC85" s="11"/>
      <c r="AD85" s="7"/>
      <c r="AE85" s="25"/>
      <c r="AF85" s="154"/>
      <c r="AG85" s="157"/>
      <c r="AH85" s="165"/>
    </row>
    <row r="86" spans="1:34" ht="25.5">
      <c r="A86" s="188"/>
      <c r="B86" s="224"/>
      <c r="C86" s="21"/>
      <c r="D86" s="65"/>
      <c r="E86" s="28"/>
      <c r="F86" s="67"/>
      <c r="G86" s="64"/>
      <c r="H86" s="171"/>
      <c r="I86" s="4"/>
      <c r="J86" s="1"/>
      <c r="K86" s="11"/>
      <c r="L86" s="7"/>
      <c r="M86" s="25"/>
      <c r="N86" s="155"/>
      <c r="O86" s="21"/>
      <c r="P86" s="23"/>
      <c r="Q86" s="28"/>
      <c r="R86" s="38"/>
      <c r="S86" s="46"/>
      <c r="T86" s="171"/>
      <c r="U86" s="21" t="s">
        <v>50</v>
      </c>
      <c r="V86" s="2" t="s">
        <v>21</v>
      </c>
      <c r="W86" s="28">
        <v>2</v>
      </c>
      <c r="X86" s="43"/>
      <c r="Y86" s="25"/>
      <c r="Z86" s="155"/>
      <c r="AA86" s="4"/>
      <c r="AB86" s="1"/>
      <c r="AC86" s="11"/>
      <c r="AD86" s="7"/>
      <c r="AE86" s="25"/>
      <c r="AF86" s="155"/>
      <c r="AG86" s="158"/>
      <c r="AH86" s="164"/>
    </row>
    <row r="87" spans="1:34" ht="32.25" customHeight="1">
      <c r="A87" s="159" t="s">
        <v>30</v>
      </c>
      <c r="B87" s="160"/>
      <c r="C87" s="54"/>
      <c r="D87" s="49"/>
      <c r="E87" s="50"/>
      <c r="F87" s="51"/>
      <c r="G87" s="47"/>
      <c r="H87" s="125">
        <f>SUM(H52:H86)</f>
        <v>202700</v>
      </c>
      <c r="I87" s="52"/>
      <c r="J87" s="15"/>
      <c r="K87" s="50"/>
      <c r="L87" s="53"/>
      <c r="M87" s="108"/>
      <c r="N87" s="125">
        <f>SUM(N52:N86)</f>
        <v>188400</v>
      </c>
      <c r="O87" s="54"/>
      <c r="P87" s="14"/>
      <c r="Q87" s="50"/>
      <c r="R87" s="53"/>
      <c r="S87" s="108"/>
      <c r="T87" s="125">
        <f>SUM(T52:T86)</f>
        <v>218900</v>
      </c>
      <c r="U87" s="54"/>
      <c r="V87" s="14"/>
      <c r="W87" s="50"/>
      <c r="X87" s="57"/>
      <c r="Y87" s="108"/>
      <c r="Z87" s="125">
        <f>SUM(Z52:Z86)</f>
        <v>151390</v>
      </c>
      <c r="AA87" s="52"/>
      <c r="AB87" s="15"/>
      <c r="AC87" s="50"/>
      <c r="AD87" s="53"/>
      <c r="AE87" s="108"/>
      <c r="AF87" s="125">
        <f>SUM(AF52:AF86)</f>
        <v>0</v>
      </c>
      <c r="AG87" s="130">
        <f>SUM(AG52:AG86)</f>
        <v>761390</v>
      </c>
      <c r="AH87" s="134">
        <f>SUM(AH52:AH86)</f>
        <v>761390</v>
      </c>
    </row>
    <row r="88" spans="1:34" ht="15.75" customHeight="1">
      <c r="A88" s="162" t="s">
        <v>114</v>
      </c>
      <c r="B88" s="267"/>
      <c r="C88" s="267"/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7"/>
      <c r="P88" s="267"/>
      <c r="Q88" s="267"/>
      <c r="R88" s="267"/>
      <c r="S88" s="267"/>
      <c r="T88" s="267"/>
      <c r="U88" s="267"/>
      <c r="V88" s="267"/>
      <c r="W88" s="267"/>
      <c r="X88" s="267"/>
      <c r="Y88" s="267"/>
      <c r="Z88" s="267"/>
      <c r="AA88" s="267"/>
      <c r="AB88" s="267"/>
      <c r="AC88" s="267"/>
      <c r="AD88" s="267"/>
      <c r="AE88" s="267"/>
      <c r="AF88" s="267"/>
      <c r="AG88" s="267"/>
      <c r="AH88" s="132"/>
    </row>
    <row r="89" spans="1:34" ht="127.5">
      <c r="A89" s="147" t="s">
        <v>17</v>
      </c>
      <c r="B89" s="184" t="s">
        <v>93</v>
      </c>
      <c r="C89" s="36" t="s">
        <v>138</v>
      </c>
      <c r="D89" s="31" t="s">
        <v>23</v>
      </c>
      <c r="E89" s="28"/>
      <c r="F89" s="44"/>
      <c r="G89" s="33"/>
      <c r="H89" s="153">
        <v>10000</v>
      </c>
      <c r="I89" s="4"/>
      <c r="J89" s="1"/>
      <c r="K89" s="11"/>
      <c r="L89" s="7"/>
      <c r="M89" s="25"/>
      <c r="N89" s="153">
        <v>0</v>
      </c>
      <c r="O89" s="59" t="s">
        <v>170</v>
      </c>
      <c r="P89" s="63" t="s">
        <v>21</v>
      </c>
      <c r="Q89" s="28">
        <v>40</v>
      </c>
      <c r="R89" s="38"/>
      <c r="S89" s="46"/>
      <c r="T89" s="153">
        <v>36400</v>
      </c>
      <c r="U89" s="59" t="s">
        <v>180</v>
      </c>
      <c r="V89" s="61" t="s">
        <v>23</v>
      </c>
      <c r="W89" s="11"/>
      <c r="X89" s="7"/>
      <c r="Y89" s="25"/>
      <c r="Z89" s="153">
        <v>30000</v>
      </c>
      <c r="AA89" s="59" t="s">
        <v>198</v>
      </c>
      <c r="AB89" s="61" t="s">
        <v>23</v>
      </c>
      <c r="AC89" s="11"/>
      <c r="AD89" s="7"/>
      <c r="AE89" s="25"/>
      <c r="AF89" s="153">
        <v>30000</v>
      </c>
      <c r="AG89" s="156">
        <f>SUM(AF89+Z89+T89+N89+H89)</f>
        <v>106400</v>
      </c>
      <c r="AH89" s="150">
        <f>SUM(AG99+AG98+AG96+AG89)</f>
        <v>198400</v>
      </c>
    </row>
    <row r="90" spans="1:34" ht="25.5">
      <c r="A90" s="148"/>
      <c r="B90" s="201"/>
      <c r="C90" s="62" t="s">
        <v>139</v>
      </c>
      <c r="D90" s="31" t="s">
        <v>21</v>
      </c>
      <c r="E90" s="28">
        <v>3</v>
      </c>
      <c r="F90" s="75"/>
      <c r="G90" s="76"/>
      <c r="H90" s="154"/>
      <c r="I90" s="4"/>
      <c r="J90" s="1"/>
      <c r="K90" s="11"/>
      <c r="L90" s="7"/>
      <c r="M90" s="25"/>
      <c r="N90" s="154"/>
      <c r="O90" s="59" t="s">
        <v>171</v>
      </c>
      <c r="P90" s="63" t="s">
        <v>21</v>
      </c>
      <c r="Q90" s="28">
        <v>10</v>
      </c>
      <c r="R90" s="38"/>
      <c r="S90" s="46"/>
      <c r="T90" s="154"/>
      <c r="U90" s="4"/>
      <c r="V90" s="1"/>
      <c r="W90" s="11"/>
      <c r="X90" s="7"/>
      <c r="Y90" s="25"/>
      <c r="Z90" s="154"/>
      <c r="AA90" s="4"/>
      <c r="AB90" s="1"/>
      <c r="AC90" s="11"/>
      <c r="AD90" s="7"/>
      <c r="AE90" s="25"/>
      <c r="AF90" s="154"/>
      <c r="AG90" s="157"/>
      <c r="AH90" s="151"/>
    </row>
    <row r="91" spans="1:34" ht="12.75">
      <c r="A91" s="148"/>
      <c r="B91" s="201"/>
      <c r="C91" s="140"/>
      <c r="D91" s="31"/>
      <c r="E91" s="28"/>
      <c r="F91" s="77"/>
      <c r="G91" s="76"/>
      <c r="H91" s="154"/>
      <c r="I91" s="4"/>
      <c r="J91" s="1"/>
      <c r="K91" s="11"/>
      <c r="L91" s="7"/>
      <c r="M91" s="25"/>
      <c r="N91" s="154"/>
      <c r="O91" s="59" t="s">
        <v>172</v>
      </c>
      <c r="P91" s="63" t="s">
        <v>21</v>
      </c>
      <c r="Q91" s="28">
        <v>30</v>
      </c>
      <c r="R91" s="38"/>
      <c r="S91" s="46"/>
      <c r="T91" s="154"/>
      <c r="U91" s="4"/>
      <c r="V91" s="1"/>
      <c r="W91" s="11"/>
      <c r="X91" s="7"/>
      <c r="Y91" s="25"/>
      <c r="Z91" s="154"/>
      <c r="AA91" s="4"/>
      <c r="AB91" s="1"/>
      <c r="AC91" s="11"/>
      <c r="AD91" s="7"/>
      <c r="AE91" s="25"/>
      <c r="AF91" s="154"/>
      <c r="AG91" s="157"/>
      <c r="AH91" s="151"/>
    </row>
    <row r="92" spans="1:34" ht="12.75">
      <c r="A92" s="148"/>
      <c r="B92" s="201"/>
      <c r="C92" s="141"/>
      <c r="D92" s="1"/>
      <c r="E92" s="11"/>
      <c r="F92" s="142"/>
      <c r="G92" s="143"/>
      <c r="H92" s="154"/>
      <c r="I92" s="4"/>
      <c r="J92" s="1"/>
      <c r="K92" s="11"/>
      <c r="L92" s="7"/>
      <c r="M92" s="25"/>
      <c r="N92" s="154"/>
      <c r="O92" s="59" t="s">
        <v>173</v>
      </c>
      <c r="P92" s="63" t="s">
        <v>21</v>
      </c>
      <c r="Q92" s="28">
        <v>30</v>
      </c>
      <c r="R92" s="38"/>
      <c r="S92" s="46"/>
      <c r="T92" s="154"/>
      <c r="U92" s="4"/>
      <c r="V92" s="1"/>
      <c r="W92" s="11"/>
      <c r="X92" s="7"/>
      <c r="Y92" s="25"/>
      <c r="Z92" s="154"/>
      <c r="AA92" s="4"/>
      <c r="AB92" s="1"/>
      <c r="AC92" s="11"/>
      <c r="AD92" s="7"/>
      <c r="AE92" s="25"/>
      <c r="AF92" s="154"/>
      <c r="AG92" s="157"/>
      <c r="AH92" s="151"/>
    </row>
    <row r="93" spans="1:34" ht="38.25">
      <c r="A93" s="148"/>
      <c r="B93" s="201"/>
      <c r="C93" s="62"/>
      <c r="D93" s="31"/>
      <c r="E93" s="28"/>
      <c r="F93" s="44"/>
      <c r="G93" s="33"/>
      <c r="H93" s="154"/>
      <c r="I93" s="4"/>
      <c r="J93" s="1"/>
      <c r="K93" s="11"/>
      <c r="L93" s="7"/>
      <c r="M93" s="25"/>
      <c r="N93" s="154"/>
      <c r="O93" s="59" t="s">
        <v>174</v>
      </c>
      <c r="P93" s="63" t="s">
        <v>21</v>
      </c>
      <c r="Q93" s="28">
        <v>12</v>
      </c>
      <c r="R93" s="38"/>
      <c r="S93" s="46"/>
      <c r="T93" s="154"/>
      <c r="U93" s="4"/>
      <c r="V93" s="1"/>
      <c r="W93" s="11"/>
      <c r="X93" s="7"/>
      <c r="Y93" s="25"/>
      <c r="Z93" s="154"/>
      <c r="AA93" s="4"/>
      <c r="AB93" s="1"/>
      <c r="AC93" s="11"/>
      <c r="AD93" s="7"/>
      <c r="AE93" s="25"/>
      <c r="AF93" s="154"/>
      <c r="AG93" s="157"/>
      <c r="AH93" s="151"/>
    </row>
    <row r="94" spans="1:34" ht="51">
      <c r="A94" s="148"/>
      <c r="B94" s="201"/>
      <c r="C94" s="62"/>
      <c r="D94" s="31"/>
      <c r="E94" s="28"/>
      <c r="F94" s="44"/>
      <c r="G94" s="33"/>
      <c r="H94" s="154"/>
      <c r="I94" s="4"/>
      <c r="J94" s="1"/>
      <c r="K94" s="11"/>
      <c r="L94" s="7"/>
      <c r="M94" s="25"/>
      <c r="N94" s="154"/>
      <c r="O94" s="59" t="s">
        <v>175</v>
      </c>
      <c r="P94" s="63" t="s">
        <v>21</v>
      </c>
      <c r="Q94" s="28">
        <v>25</v>
      </c>
      <c r="R94" s="38"/>
      <c r="S94" s="46"/>
      <c r="T94" s="154"/>
      <c r="U94" s="4"/>
      <c r="V94" s="1"/>
      <c r="W94" s="11"/>
      <c r="X94" s="7"/>
      <c r="Y94" s="25"/>
      <c r="Z94" s="154"/>
      <c r="AA94" s="4"/>
      <c r="AB94" s="1"/>
      <c r="AC94" s="11"/>
      <c r="AD94" s="7"/>
      <c r="AE94" s="25"/>
      <c r="AF94" s="154"/>
      <c r="AG94" s="157"/>
      <c r="AH94" s="151"/>
    </row>
    <row r="95" spans="1:34" ht="38.25">
      <c r="A95" s="148"/>
      <c r="B95" s="185"/>
      <c r="C95" s="36"/>
      <c r="D95" s="31"/>
      <c r="E95" s="28"/>
      <c r="F95" s="43"/>
      <c r="G95" s="33"/>
      <c r="H95" s="155"/>
      <c r="I95" s="4"/>
      <c r="J95" s="1"/>
      <c r="K95" s="11"/>
      <c r="L95" s="7"/>
      <c r="M95" s="25"/>
      <c r="N95" s="155"/>
      <c r="O95" s="59" t="s">
        <v>176</v>
      </c>
      <c r="P95" s="63" t="s">
        <v>21</v>
      </c>
      <c r="Q95" s="28">
        <v>2</v>
      </c>
      <c r="R95" s="38"/>
      <c r="S95" s="46"/>
      <c r="T95" s="155"/>
      <c r="U95" s="4"/>
      <c r="V95" s="1"/>
      <c r="W95" s="11"/>
      <c r="X95" s="7"/>
      <c r="Y95" s="25"/>
      <c r="Z95" s="155"/>
      <c r="AA95" s="4"/>
      <c r="AB95" s="1"/>
      <c r="AC95" s="11"/>
      <c r="AD95" s="7"/>
      <c r="AE95" s="25"/>
      <c r="AF95" s="155"/>
      <c r="AG95" s="158"/>
      <c r="AH95" s="151"/>
    </row>
    <row r="96" spans="1:34" ht="76.5">
      <c r="A96" s="148"/>
      <c r="B96" s="184" t="s">
        <v>94</v>
      </c>
      <c r="C96" s="36" t="s">
        <v>140</v>
      </c>
      <c r="D96" s="31" t="s">
        <v>21</v>
      </c>
      <c r="E96" s="28">
        <v>1</v>
      </c>
      <c r="F96" s="69"/>
      <c r="G96" s="33"/>
      <c r="H96" s="153">
        <v>4000</v>
      </c>
      <c r="I96" s="124"/>
      <c r="J96" s="23"/>
      <c r="K96" s="28"/>
      <c r="L96" s="42"/>
      <c r="M96" s="25"/>
      <c r="N96" s="153">
        <v>0</v>
      </c>
      <c r="O96" s="59" t="s">
        <v>25</v>
      </c>
      <c r="P96" s="29"/>
      <c r="Q96" s="28"/>
      <c r="R96" s="38"/>
      <c r="S96" s="46"/>
      <c r="T96" s="153">
        <f>SUM(S96:S97)</f>
        <v>0</v>
      </c>
      <c r="U96" s="59" t="s">
        <v>179</v>
      </c>
      <c r="V96" s="61" t="s">
        <v>21</v>
      </c>
      <c r="W96" s="11">
        <v>2</v>
      </c>
      <c r="X96" s="7"/>
      <c r="Y96" s="25"/>
      <c r="Z96" s="153">
        <v>14000</v>
      </c>
      <c r="AA96" s="4"/>
      <c r="AB96" s="1"/>
      <c r="AC96" s="11"/>
      <c r="AD96" s="7"/>
      <c r="AE96" s="25"/>
      <c r="AF96" s="153">
        <f>SUM(AE96:AE97)</f>
        <v>0</v>
      </c>
      <c r="AG96" s="156">
        <f>SUM(AF96+Z96+T96+N96+H96)</f>
        <v>18000</v>
      </c>
      <c r="AH96" s="151"/>
    </row>
    <row r="97" spans="1:34" ht="51">
      <c r="A97" s="148"/>
      <c r="B97" s="185"/>
      <c r="C97" s="36"/>
      <c r="D97" s="31"/>
      <c r="E97" s="28"/>
      <c r="F97" s="43"/>
      <c r="G97" s="33"/>
      <c r="H97" s="155"/>
      <c r="I97" s="45"/>
      <c r="J97" s="29"/>
      <c r="K97" s="28"/>
      <c r="L97" s="38"/>
      <c r="M97" s="46"/>
      <c r="N97" s="155"/>
      <c r="O97" s="45"/>
      <c r="P97" s="29"/>
      <c r="Q97" s="28"/>
      <c r="R97" s="38"/>
      <c r="S97" s="46"/>
      <c r="T97" s="155"/>
      <c r="U97" s="59" t="s">
        <v>178</v>
      </c>
      <c r="V97" s="61" t="s">
        <v>21</v>
      </c>
      <c r="W97" s="11">
        <v>4</v>
      </c>
      <c r="X97" s="7"/>
      <c r="Y97" s="25"/>
      <c r="Z97" s="155"/>
      <c r="AA97" s="4"/>
      <c r="AB97" s="1"/>
      <c r="AC97" s="11"/>
      <c r="AD97" s="7"/>
      <c r="AE97" s="25"/>
      <c r="AF97" s="155"/>
      <c r="AG97" s="158"/>
      <c r="AH97" s="151"/>
    </row>
    <row r="98" spans="1:34" ht="127.5">
      <c r="A98" s="148"/>
      <c r="B98" s="58" t="s">
        <v>95</v>
      </c>
      <c r="C98" s="36"/>
      <c r="D98" s="31"/>
      <c r="E98" s="28"/>
      <c r="F98" s="43"/>
      <c r="G98" s="33"/>
      <c r="H98" s="107">
        <f>SUM(G98)</f>
        <v>0</v>
      </c>
      <c r="I98" s="5" t="s">
        <v>143</v>
      </c>
      <c r="J98" s="23" t="s">
        <v>22</v>
      </c>
      <c r="K98" s="37">
        <v>180</v>
      </c>
      <c r="L98" s="42"/>
      <c r="M98" s="25"/>
      <c r="N98" s="123">
        <v>54000</v>
      </c>
      <c r="O98" s="45"/>
      <c r="P98" s="29"/>
      <c r="Q98" s="28"/>
      <c r="R98" s="38"/>
      <c r="S98" s="46"/>
      <c r="T98" s="107">
        <f>SUM(S98)</f>
        <v>0</v>
      </c>
      <c r="U98" s="59" t="s">
        <v>177</v>
      </c>
      <c r="V98" s="61" t="s">
        <v>21</v>
      </c>
      <c r="W98" s="11">
        <v>4</v>
      </c>
      <c r="X98" s="38"/>
      <c r="Y98" s="25"/>
      <c r="Z98" s="107">
        <v>6000</v>
      </c>
      <c r="AA98" s="4"/>
      <c r="AB98" s="1"/>
      <c r="AC98" s="11"/>
      <c r="AD98" s="7"/>
      <c r="AE98" s="25"/>
      <c r="AF98" s="107">
        <f>SUM(AE98)</f>
        <v>0</v>
      </c>
      <c r="AG98" s="138">
        <f>SUM(AF98+Z98+T98+N98+H98)</f>
        <v>60000</v>
      </c>
      <c r="AH98" s="151"/>
    </row>
    <row r="99" spans="1:34" ht="60" customHeight="1">
      <c r="A99" s="149"/>
      <c r="B99" s="58" t="s">
        <v>116</v>
      </c>
      <c r="C99" s="36"/>
      <c r="D99" s="31"/>
      <c r="E99" s="28"/>
      <c r="F99" s="43"/>
      <c r="G99" s="33"/>
      <c r="H99" s="137">
        <f>G99</f>
        <v>0</v>
      </c>
      <c r="I99" s="5"/>
      <c r="J99" s="23"/>
      <c r="K99" s="37"/>
      <c r="L99" s="42"/>
      <c r="M99" s="25"/>
      <c r="N99" s="146">
        <f>M99</f>
        <v>0</v>
      </c>
      <c r="O99" s="45"/>
      <c r="P99" s="29"/>
      <c r="Q99" s="28"/>
      <c r="R99" s="38"/>
      <c r="S99" s="46"/>
      <c r="T99" s="137">
        <f>S99</f>
        <v>0</v>
      </c>
      <c r="U99" s="59" t="s">
        <v>117</v>
      </c>
      <c r="V99" s="61" t="s">
        <v>21</v>
      </c>
      <c r="W99" s="11">
        <v>2</v>
      </c>
      <c r="X99" s="38"/>
      <c r="Y99" s="25"/>
      <c r="Z99" s="137">
        <v>14000</v>
      </c>
      <c r="AA99" s="4"/>
      <c r="AB99" s="1"/>
      <c r="AC99" s="11"/>
      <c r="AD99" s="7"/>
      <c r="AE99" s="25"/>
      <c r="AF99" s="137">
        <f>AE99</f>
        <v>0</v>
      </c>
      <c r="AG99" s="139">
        <f>SUM(AF99+Z99+T99+N99+H99)</f>
        <v>14000</v>
      </c>
      <c r="AH99" s="152"/>
    </row>
    <row r="100" spans="1:34" ht="99.75" customHeight="1">
      <c r="A100" s="145" t="s">
        <v>67</v>
      </c>
      <c r="B100" s="5" t="s">
        <v>104</v>
      </c>
      <c r="C100" s="117"/>
      <c r="D100" s="31"/>
      <c r="E100" s="28"/>
      <c r="F100" s="43"/>
      <c r="G100" s="33"/>
      <c r="H100" s="114">
        <f>G100</f>
        <v>0</v>
      </c>
      <c r="I100" s="40"/>
      <c r="J100" s="23"/>
      <c r="K100" s="28"/>
      <c r="L100" s="42"/>
      <c r="M100" s="112"/>
      <c r="N100" s="115">
        <f>M100</f>
        <v>0</v>
      </c>
      <c r="O100" s="45"/>
      <c r="P100" s="29"/>
      <c r="Q100" s="28"/>
      <c r="R100" s="38"/>
      <c r="S100" s="46"/>
      <c r="T100" s="114">
        <f>S100</f>
        <v>0</v>
      </c>
      <c r="U100" s="59"/>
      <c r="V100" s="61"/>
      <c r="W100" s="11"/>
      <c r="X100" s="38"/>
      <c r="Y100" s="25"/>
      <c r="Z100" s="114">
        <f>Y100</f>
        <v>0</v>
      </c>
      <c r="AA100" s="60" t="s">
        <v>103</v>
      </c>
      <c r="AB100" s="61" t="s">
        <v>23</v>
      </c>
      <c r="AC100" s="11"/>
      <c r="AD100" s="7"/>
      <c r="AE100" s="25"/>
      <c r="AF100" s="114">
        <v>197000</v>
      </c>
      <c r="AG100" s="131">
        <f>SUM(AF100+Z100+T100+N100+H100)</f>
        <v>197000</v>
      </c>
      <c r="AH100" s="134">
        <f>AG100</f>
        <v>197000</v>
      </c>
    </row>
    <row r="101" spans="1:34" ht="99.75" customHeight="1">
      <c r="A101" s="186" t="s">
        <v>107</v>
      </c>
      <c r="B101" s="183" t="s">
        <v>108</v>
      </c>
      <c r="C101" s="117"/>
      <c r="D101" s="31"/>
      <c r="E101" s="28"/>
      <c r="F101" s="43"/>
      <c r="G101" s="33"/>
      <c r="H101" s="153">
        <f>SUM(G101+G102)</f>
        <v>0</v>
      </c>
      <c r="I101" s="60" t="s">
        <v>106</v>
      </c>
      <c r="J101" s="23" t="s">
        <v>23</v>
      </c>
      <c r="K101" s="28"/>
      <c r="L101" s="42"/>
      <c r="M101" s="46"/>
      <c r="N101" s="180">
        <v>63500</v>
      </c>
      <c r="O101" s="45"/>
      <c r="P101" s="29"/>
      <c r="Q101" s="28"/>
      <c r="R101" s="38"/>
      <c r="S101" s="46"/>
      <c r="T101" s="153">
        <f>SUM(S101+S102)</f>
        <v>0</v>
      </c>
      <c r="U101" s="59"/>
      <c r="V101" s="61"/>
      <c r="W101" s="11"/>
      <c r="X101" s="38"/>
      <c r="Y101" s="25"/>
      <c r="Z101" s="153">
        <f>SUM(Y101+Y102)</f>
        <v>0</v>
      </c>
      <c r="AA101" s="60" t="s">
        <v>199</v>
      </c>
      <c r="AB101" s="23" t="s">
        <v>22</v>
      </c>
      <c r="AC101" s="11">
        <v>5</v>
      </c>
      <c r="AD101" s="7"/>
      <c r="AE101" s="25"/>
      <c r="AF101" s="180">
        <v>7500</v>
      </c>
      <c r="AG101" s="177">
        <f>SUM(AF101+Z101+T101+N101+H101)</f>
        <v>71000</v>
      </c>
      <c r="AH101" s="163">
        <f>AG101</f>
        <v>71000</v>
      </c>
    </row>
    <row r="102" spans="1:34" ht="150" customHeight="1">
      <c r="A102" s="188"/>
      <c r="B102" s="183"/>
      <c r="C102" s="117"/>
      <c r="D102" s="31"/>
      <c r="E102" s="28"/>
      <c r="F102" s="43"/>
      <c r="G102" s="33"/>
      <c r="H102" s="155"/>
      <c r="I102" s="5" t="s">
        <v>141</v>
      </c>
      <c r="J102" s="23" t="s">
        <v>22</v>
      </c>
      <c r="K102" s="28">
        <v>165</v>
      </c>
      <c r="L102" s="42"/>
      <c r="M102" s="46"/>
      <c r="N102" s="182"/>
      <c r="O102" s="45"/>
      <c r="P102" s="29"/>
      <c r="Q102" s="28"/>
      <c r="R102" s="38"/>
      <c r="S102" s="46"/>
      <c r="T102" s="155"/>
      <c r="U102" s="59"/>
      <c r="V102" s="61"/>
      <c r="W102" s="11"/>
      <c r="X102" s="38"/>
      <c r="Y102" s="25"/>
      <c r="Z102" s="155"/>
      <c r="AA102" s="60"/>
      <c r="AB102" s="61"/>
      <c r="AC102" s="11"/>
      <c r="AD102" s="7"/>
      <c r="AE102" s="25"/>
      <c r="AF102" s="182"/>
      <c r="AG102" s="179"/>
      <c r="AH102" s="164"/>
    </row>
    <row r="103" spans="1:34" ht="159.75" customHeight="1">
      <c r="A103" s="78" t="s">
        <v>109</v>
      </c>
      <c r="B103" s="2" t="s">
        <v>110</v>
      </c>
      <c r="C103" s="117"/>
      <c r="D103" s="31"/>
      <c r="E103" s="28"/>
      <c r="F103" s="43"/>
      <c r="G103" s="33"/>
      <c r="H103" s="125">
        <f>G103</f>
        <v>0</v>
      </c>
      <c r="I103" s="5" t="s">
        <v>142</v>
      </c>
      <c r="J103" s="23" t="s">
        <v>22</v>
      </c>
      <c r="K103" s="28">
        <v>335</v>
      </c>
      <c r="L103" s="42"/>
      <c r="M103" s="46"/>
      <c r="N103" s="122">
        <v>100500</v>
      </c>
      <c r="O103" s="45"/>
      <c r="P103" s="29"/>
      <c r="Q103" s="28"/>
      <c r="R103" s="38"/>
      <c r="S103" s="46"/>
      <c r="T103" s="146">
        <f>S103</f>
        <v>0</v>
      </c>
      <c r="U103" s="59"/>
      <c r="V103" s="61"/>
      <c r="W103" s="11"/>
      <c r="X103" s="38"/>
      <c r="Y103" s="25"/>
      <c r="Z103" s="146">
        <f>Y103</f>
        <v>0</v>
      </c>
      <c r="AA103" s="60"/>
      <c r="AB103" s="61"/>
      <c r="AC103" s="11"/>
      <c r="AD103" s="7"/>
      <c r="AE103" s="25"/>
      <c r="AF103" s="122">
        <f>AE103</f>
        <v>0</v>
      </c>
      <c r="AG103" s="126">
        <f>SUM(AF103+Z103+T103+N103+H103)</f>
        <v>100500</v>
      </c>
      <c r="AH103" s="134">
        <f>AG103</f>
        <v>100500</v>
      </c>
    </row>
    <row r="104" spans="1:34" ht="139.5" customHeight="1">
      <c r="A104" s="78" t="s">
        <v>111</v>
      </c>
      <c r="B104" s="2" t="s">
        <v>112</v>
      </c>
      <c r="C104" s="117"/>
      <c r="D104" s="31"/>
      <c r="E104" s="28"/>
      <c r="F104" s="43"/>
      <c r="G104" s="33"/>
      <c r="H104" s="125">
        <f>G104</f>
        <v>0</v>
      </c>
      <c r="I104" s="5"/>
      <c r="J104" s="23"/>
      <c r="K104" s="28"/>
      <c r="L104" s="42"/>
      <c r="M104" s="46"/>
      <c r="N104" s="122">
        <f>M104</f>
        <v>0</v>
      </c>
      <c r="O104" s="45"/>
      <c r="P104" s="29"/>
      <c r="Q104" s="28"/>
      <c r="R104" s="38"/>
      <c r="S104" s="46"/>
      <c r="T104" s="146">
        <f>S104</f>
        <v>0</v>
      </c>
      <c r="U104" s="59"/>
      <c r="V104" s="61"/>
      <c r="W104" s="11"/>
      <c r="X104" s="38"/>
      <c r="Y104" s="25"/>
      <c r="Z104" s="146">
        <f>Y104</f>
        <v>0</v>
      </c>
      <c r="AA104" s="61" t="s">
        <v>200</v>
      </c>
      <c r="AB104" s="61" t="s">
        <v>21</v>
      </c>
      <c r="AC104" s="11">
        <v>14</v>
      </c>
      <c r="AD104" s="7"/>
      <c r="AE104" s="25"/>
      <c r="AF104" s="122">
        <v>98000</v>
      </c>
      <c r="AG104" s="126">
        <f>SUM(AF104+Z104+T104+N104+H104)</f>
        <v>98000</v>
      </c>
      <c r="AH104" s="134">
        <f>AG104</f>
        <v>98000</v>
      </c>
    </row>
    <row r="105" spans="1:34" ht="30" customHeight="1" thickBot="1">
      <c r="A105" s="159" t="s">
        <v>31</v>
      </c>
      <c r="B105" s="160"/>
      <c r="C105" s="48"/>
      <c r="D105" s="14"/>
      <c r="E105" s="50"/>
      <c r="F105" s="51"/>
      <c r="G105" s="47"/>
      <c r="H105" s="47">
        <f>SUM(H89:H104)</f>
        <v>14000</v>
      </c>
      <c r="I105" s="52"/>
      <c r="J105" s="15"/>
      <c r="K105" s="50"/>
      <c r="L105" s="53"/>
      <c r="M105" s="108"/>
      <c r="N105" s="47">
        <f>SUM(N89:N104)</f>
        <v>218000</v>
      </c>
      <c r="O105" s="54"/>
      <c r="P105" s="14"/>
      <c r="Q105" s="50"/>
      <c r="R105" s="53"/>
      <c r="S105" s="108"/>
      <c r="T105" s="47">
        <f>SUM(T89:T104)</f>
        <v>36400</v>
      </c>
      <c r="U105" s="54"/>
      <c r="V105" s="14"/>
      <c r="W105" s="50"/>
      <c r="X105" s="53"/>
      <c r="Y105" s="108"/>
      <c r="Z105" s="47">
        <f>SUM(Z89:Z104)</f>
        <v>64000</v>
      </c>
      <c r="AA105" s="52"/>
      <c r="AB105" s="15"/>
      <c r="AC105" s="50"/>
      <c r="AD105" s="53"/>
      <c r="AE105" s="108"/>
      <c r="AF105" s="47">
        <f>SUM(AF89:AF104)</f>
        <v>332500</v>
      </c>
      <c r="AG105" s="130">
        <f>SUM(AG89:AG104)</f>
        <v>664900</v>
      </c>
      <c r="AH105" s="134">
        <f>SUM(AH89:AH104)</f>
        <v>664900</v>
      </c>
    </row>
    <row r="106" spans="1:34" ht="29.25" customHeight="1" thickBot="1" thickTop="1">
      <c r="A106" s="265" t="s">
        <v>32</v>
      </c>
      <c r="B106" s="266"/>
      <c r="C106" s="263" t="s">
        <v>3</v>
      </c>
      <c r="D106" s="263"/>
      <c r="E106" s="263"/>
      <c r="F106" s="263"/>
      <c r="G106" s="264"/>
      <c r="H106" s="105">
        <f>SUM(H105,H87,H50,H35)</f>
        <v>435000</v>
      </c>
      <c r="I106" s="263" t="s">
        <v>5</v>
      </c>
      <c r="J106" s="263"/>
      <c r="K106" s="263"/>
      <c r="L106" s="263"/>
      <c r="M106" s="264"/>
      <c r="N106" s="105">
        <f>SUM(N35)</f>
        <v>309300</v>
      </c>
      <c r="O106" s="263" t="s">
        <v>6</v>
      </c>
      <c r="P106" s="263"/>
      <c r="Q106" s="263"/>
      <c r="R106" s="263"/>
      <c r="S106" s="263"/>
      <c r="T106" s="105">
        <f>SUM(T105,T87,T50,T35)</f>
        <v>463150</v>
      </c>
      <c r="U106" s="263" t="s">
        <v>7</v>
      </c>
      <c r="V106" s="263"/>
      <c r="W106" s="263"/>
      <c r="X106" s="263"/>
      <c r="Y106" s="263"/>
      <c r="Z106" s="105">
        <f>SUM(Z105,Z87,Z50,Z35)</f>
        <v>314390</v>
      </c>
      <c r="AA106" s="263" t="s">
        <v>8</v>
      </c>
      <c r="AB106" s="263"/>
      <c r="AC106" s="263"/>
      <c r="AD106" s="263"/>
      <c r="AE106" s="263"/>
      <c r="AF106" s="105">
        <f>SUM(AF105,AF87,AF50,AF35)</f>
        <v>502000</v>
      </c>
      <c r="AG106" s="135">
        <f>SUM(AG105,AG87,AG50,AG35)</f>
        <v>2474640</v>
      </c>
      <c r="AH106" s="105">
        <f>SUM(AH105,AH87,AH50,AH35)</f>
        <v>2474640</v>
      </c>
    </row>
    <row r="107" ht="13.5" thickTop="1"/>
    <row r="109" ht="12.75">
      <c r="B109" s="106" t="s">
        <v>25</v>
      </c>
    </row>
  </sheetData>
  <sheetProtection/>
  <mergeCells count="174">
    <mergeCell ref="O106:S106"/>
    <mergeCell ref="AF89:AF95"/>
    <mergeCell ref="AG89:AG95"/>
    <mergeCell ref="AF101:AF102"/>
    <mergeCell ref="Z89:Z95"/>
    <mergeCell ref="U106:Y106"/>
    <mergeCell ref="AA106:AE106"/>
    <mergeCell ref="AF96:AF97"/>
    <mergeCell ref="AG96:AG97"/>
    <mergeCell ref="A105:B105"/>
    <mergeCell ref="I106:M106"/>
    <mergeCell ref="AG101:AG102"/>
    <mergeCell ref="H101:H102"/>
    <mergeCell ref="A101:A102"/>
    <mergeCell ref="A106:B106"/>
    <mergeCell ref="C106:G106"/>
    <mergeCell ref="B89:B95"/>
    <mergeCell ref="S82:S83"/>
    <mergeCell ref="T82:T86"/>
    <mergeCell ref="Z82:Z86"/>
    <mergeCell ref="AF82:AF86"/>
    <mergeCell ref="AG82:AG86"/>
    <mergeCell ref="H89:H95"/>
    <mergeCell ref="A88:AG88"/>
    <mergeCell ref="T89:T95"/>
    <mergeCell ref="Z76:Z81"/>
    <mergeCell ref="AF76:AF81"/>
    <mergeCell ref="A87:B87"/>
    <mergeCell ref="B82:B86"/>
    <mergeCell ref="H82:H86"/>
    <mergeCell ref="P82:P83"/>
    <mergeCell ref="Q82:Q83"/>
    <mergeCell ref="N76:N81"/>
    <mergeCell ref="N82:N86"/>
    <mergeCell ref="A65:A86"/>
    <mergeCell ref="T76:T81"/>
    <mergeCell ref="R82:R83"/>
    <mergeCell ref="S76:S79"/>
    <mergeCell ref="AG76:AG81"/>
    <mergeCell ref="AG65:AG75"/>
    <mergeCell ref="B76:B81"/>
    <mergeCell ref="D76:D81"/>
    <mergeCell ref="E76:E81"/>
    <mergeCell ref="F76:F81"/>
    <mergeCell ref="G76:G81"/>
    <mergeCell ref="H65:H75"/>
    <mergeCell ref="Q76:Q79"/>
    <mergeCell ref="P65:P68"/>
    <mergeCell ref="R65:R68"/>
    <mergeCell ref="S65:S68"/>
    <mergeCell ref="P76:P79"/>
    <mergeCell ref="R76:R79"/>
    <mergeCell ref="H76:H81"/>
    <mergeCell ref="T60:T64"/>
    <mergeCell ref="N65:N75"/>
    <mergeCell ref="AF65:AF75"/>
    <mergeCell ref="B65:B75"/>
    <mergeCell ref="D65:D75"/>
    <mergeCell ref="E65:E75"/>
    <mergeCell ref="F65:F75"/>
    <mergeCell ref="G65:G75"/>
    <mergeCell ref="T65:T75"/>
    <mergeCell ref="Z65:Z75"/>
    <mergeCell ref="A52:A55"/>
    <mergeCell ref="B52:B54"/>
    <mergeCell ref="AF60:AF64"/>
    <mergeCell ref="AG60:AG64"/>
    <mergeCell ref="AG52:AG54"/>
    <mergeCell ref="N56:N58"/>
    <mergeCell ref="A60:A64"/>
    <mergeCell ref="B60:B64"/>
    <mergeCell ref="H60:H64"/>
    <mergeCell ref="N60:N64"/>
    <mergeCell ref="H31:H33"/>
    <mergeCell ref="A38:A39"/>
    <mergeCell ref="A40:A49"/>
    <mergeCell ref="B40:B49"/>
    <mergeCell ref="H40:H49"/>
    <mergeCell ref="N40:N49"/>
    <mergeCell ref="A12:A21"/>
    <mergeCell ref="B12:B16"/>
    <mergeCell ref="B17:B21"/>
    <mergeCell ref="N12:N16"/>
    <mergeCell ref="T12:T16"/>
    <mergeCell ref="E56:E58"/>
    <mergeCell ref="F56:F58"/>
    <mergeCell ref="G56:G58"/>
    <mergeCell ref="H56:H58"/>
    <mergeCell ref="H22:H23"/>
    <mergeCell ref="AA3:AF3"/>
    <mergeCell ref="AG3:AG4"/>
    <mergeCell ref="A7:A11"/>
    <mergeCell ref="B7:B11"/>
    <mergeCell ref="H7:H11"/>
    <mergeCell ref="N7:N11"/>
    <mergeCell ref="T7:T11"/>
    <mergeCell ref="Z7:Z11"/>
    <mergeCell ref="AF7:AF11"/>
    <mergeCell ref="AG7:AG11"/>
    <mergeCell ref="A3:A4"/>
    <mergeCell ref="B3:B4"/>
    <mergeCell ref="C3:H3"/>
    <mergeCell ref="I3:N3"/>
    <mergeCell ref="O3:T3"/>
    <mergeCell ref="U3:Z3"/>
    <mergeCell ref="T40:T49"/>
    <mergeCell ref="A22:A34"/>
    <mergeCell ref="A56:A58"/>
    <mergeCell ref="B56:B58"/>
    <mergeCell ref="C56:C58"/>
    <mergeCell ref="D56:D58"/>
    <mergeCell ref="B22:B23"/>
    <mergeCell ref="B31:B33"/>
    <mergeCell ref="A35:B35"/>
    <mergeCell ref="N31:N33"/>
    <mergeCell ref="B101:B102"/>
    <mergeCell ref="N101:N102"/>
    <mergeCell ref="T101:T102"/>
    <mergeCell ref="Z101:Z102"/>
    <mergeCell ref="B96:B97"/>
    <mergeCell ref="H96:H97"/>
    <mergeCell ref="T96:T97"/>
    <mergeCell ref="Z96:Z97"/>
    <mergeCell ref="AF17:AF21"/>
    <mergeCell ref="AF31:AF33"/>
    <mergeCell ref="N17:N21"/>
    <mergeCell ref="N22:N23"/>
    <mergeCell ref="T17:T21"/>
    <mergeCell ref="T31:T33"/>
    <mergeCell ref="AF22:AF23"/>
    <mergeCell ref="T22:T23"/>
    <mergeCell ref="AF40:AF49"/>
    <mergeCell ref="T52:T54"/>
    <mergeCell ref="Z40:Z49"/>
    <mergeCell ref="A36:AG36"/>
    <mergeCell ref="H12:H16"/>
    <mergeCell ref="H17:H21"/>
    <mergeCell ref="Z12:Z16"/>
    <mergeCell ref="Z17:Z21"/>
    <mergeCell ref="Z22:Z23"/>
    <mergeCell ref="Z31:Z33"/>
    <mergeCell ref="T56:T58"/>
    <mergeCell ref="Z56:Z58"/>
    <mergeCell ref="AF56:AF58"/>
    <mergeCell ref="AG56:AG58"/>
    <mergeCell ref="Z52:Z54"/>
    <mergeCell ref="AF52:AF54"/>
    <mergeCell ref="AH3:AH4"/>
    <mergeCell ref="A6:AH6"/>
    <mergeCell ref="AH7:AH11"/>
    <mergeCell ref="AH12:AH21"/>
    <mergeCell ref="AH22:AH34"/>
    <mergeCell ref="AG12:AG16"/>
    <mergeCell ref="AG17:AG21"/>
    <mergeCell ref="AG22:AG23"/>
    <mergeCell ref="AG31:AG33"/>
    <mergeCell ref="AF12:AF16"/>
    <mergeCell ref="AH101:AH102"/>
    <mergeCell ref="AH38:AH39"/>
    <mergeCell ref="AH40:AH49"/>
    <mergeCell ref="AH52:AH55"/>
    <mergeCell ref="AH56:AH58"/>
    <mergeCell ref="AH60:AH64"/>
    <mergeCell ref="AH65:AH86"/>
    <mergeCell ref="A89:A99"/>
    <mergeCell ref="AH89:AH99"/>
    <mergeCell ref="N89:N95"/>
    <mergeCell ref="N96:N97"/>
    <mergeCell ref="Z60:Z64"/>
    <mergeCell ref="AG40:AG49"/>
    <mergeCell ref="H52:H54"/>
    <mergeCell ref="N52:N54"/>
    <mergeCell ref="A50:B50"/>
    <mergeCell ref="A51:AG51"/>
  </mergeCells>
  <printOptions/>
  <pageMargins left="0" right="0" top="0.7480314960629921" bottom="0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</dc:creator>
  <cp:keywords/>
  <dc:description/>
  <cp:lastModifiedBy>Tatijana Huno</cp:lastModifiedBy>
  <cp:lastPrinted>2015-09-14T08:41:42Z</cp:lastPrinted>
  <dcterms:created xsi:type="dcterms:W3CDTF">2008-04-15T08:14:27Z</dcterms:created>
  <dcterms:modified xsi:type="dcterms:W3CDTF">2015-12-29T11:01:37Z</dcterms:modified>
  <cp:category/>
  <cp:version/>
  <cp:contentType/>
  <cp:contentStatus/>
</cp:coreProperties>
</file>