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71ED4F0F-3481-4541-BCD3-5A495BD4DA1B}" xr6:coauthVersionLast="36" xr6:coauthVersionMax="45" xr10:uidLastSave="{00000000-0000-0000-0000-000000000000}"/>
  <bookViews>
    <workbookView xWindow="-105" yWindow="-105" windowWidth="23250" windowHeight="12570" tabRatio="494" xr2:uid="{3DB04736-E254-4686-85CC-E8187C29BE4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materijala'!$A$4:$O$51</definedName>
    <definedName name="_xlnm.Print_Titles" localSheetId="0">'specifikacija materijala'!$4:$4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3" i="1"/>
  <c r="L14" i="1"/>
  <c r="L15" i="1"/>
  <c r="L16" i="1"/>
  <c r="L17" i="1"/>
  <c r="L18" i="1"/>
  <c r="L19" i="1"/>
  <c r="L20" i="1"/>
  <c r="L22" i="1"/>
  <c r="L23" i="1"/>
  <c r="L24" i="1"/>
  <c r="L25" i="1"/>
  <c r="L26" i="1"/>
  <c r="L27" i="1"/>
  <c r="L28" i="1"/>
  <c r="L29" i="1"/>
  <c r="L30" i="1"/>
  <c r="L31" i="1"/>
  <c r="L32" i="1"/>
  <c r="L33" i="1"/>
  <c r="L35" i="1"/>
  <c r="L36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 l="1"/>
  <c r="L21" i="1"/>
  <c r="L34" i="1"/>
  <c r="L12" i="1"/>
  <c r="L37" i="1"/>
  <c r="N50" i="1"/>
  <c r="O50" i="1" s="1"/>
  <c r="N38" i="1"/>
  <c r="N35" i="1"/>
  <c r="N29" i="1"/>
  <c r="O29" i="1" s="1"/>
  <c r="N18" i="1"/>
  <c r="O18" i="1" s="1"/>
  <c r="N49" i="1"/>
  <c r="O49" i="1" s="1"/>
  <c r="N28" i="1"/>
  <c r="O28" i="1" s="1"/>
  <c r="N17" i="1"/>
  <c r="O17" i="1" s="1"/>
  <c r="N48" i="1"/>
  <c r="O48" i="1" s="1"/>
  <c r="N27" i="1"/>
  <c r="O27" i="1" s="1"/>
  <c r="N16" i="1"/>
  <c r="O16" i="1" s="1"/>
  <c r="N11" i="1"/>
  <c r="O11" i="1" s="1"/>
  <c r="N47" i="1"/>
  <c r="O47" i="1" s="1"/>
  <c r="N26" i="1"/>
  <c r="O26" i="1" s="1"/>
  <c r="N15" i="1"/>
  <c r="O15" i="1" s="1"/>
  <c r="N10" i="1"/>
  <c r="O10" i="1" s="1"/>
  <c r="N46" i="1"/>
  <c r="O46" i="1" s="1"/>
  <c r="N25" i="1"/>
  <c r="O25" i="1" s="1"/>
  <c r="N14" i="1"/>
  <c r="O14" i="1" s="1"/>
  <c r="N9" i="1"/>
  <c r="O9" i="1" s="1"/>
  <c r="N45" i="1"/>
  <c r="O45" i="1" s="1"/>
  <c r="N24" i="1"/>
  <c r="O24" i="1" s="1"/>
  <c r="N13" i="1"/>
  <c r="N8" i="1"/>
  <c r="O8" i="1" s="1"/>
  <c r="N44" i="1"/>
  <c r="O44" i="1" s="1"/>
  <c r="N23" i="1"/>
  <c r="O23" i="1" s="1"/>
  <c r="N7" i="1"/>
  <c r="O7" i="1" s="1"/>
  <c r="N43" i="1"/>
  <c r="O43" i="1" s="1"/>
  <c r="N22" i="1"/>
  <c r="N6" i="1"/>
  <c r="O6" i="1" s="1"/>
  <c r="N42" i="1"/>
  <c r="O42" i="1" s="1"/>
  <c r="N33" i="1"/>
  <c r="O33" i="1" s="1"/>
  <c r="N5" i="1"/>
  <c r="N41" i="1"/>
  <c r="O41" i="1" s="1"/>
  <c r="N32" i="1"/>
  <c r="O32" i="1" s="1"/>
  <c r="N40" i="1"/>
  <c r="O40" i="1" s="1"/>
  <c r="N31" i="1"/>
  <c r="O31" i="1" s="1"/>
  <c r="N20" i="1"/>
  <c r="O20" i="1" s="1"/>
  <c r="N39" i="1"/>
  <c r="O39" i="1" s="1"/>
  <c r="N36" i="1"/>
  <c r="O36" i="1" s="1"/>
  <c r="N30" i="1"/>
  <c r="O30" i="1" s="1"/>
  <c r="N19" i="1"/>
  <c r="O19" i="1" s="1"/>
  <c r="L52" i="1" l="1"/>
  <c r="N12" i="1"/>
  <c r="N37" i="1"/>
  <c r="N51" i="1"/>
  <c r="N34" i="1"/>
  <c r="N21" i="1"/>
  <c r="O5" i="1"/>
  <c r="O12" i="1" s="1"/>
  <c r="O35" i="1"/>
  <c r="O37" i="1" s="1"/>
  <c r="O13" i="1"/>
  <c r="O21" i="1" s="1"/>
  <c r="O22" i="1"/>
  <c r="O34" i="1" s="1"/>
  <c r="O38" i="1"/>
  <c r="O51" i="1" s="1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O52" i="1" l="1"/>
  <c r="N52" i="1"/>
  <c r="D32" i="2"/>
</calcChain>
</file>

<file path=xl/sharedStrings.xml><?xml version="1.0" encoding="utf-8"?>
<sst xmlns="http://schemas.openxmlformats.org/spreadsheetml/2006/main" count="385" uniqueCount="209">
  <si>
    <t>Назив партије</t>
  </si>
  <si>
    <t>Назив ставке</t>
  </si>
  <si>
    <t xml:space="preserve">Произвођач </t>
  </si>
  <si>
    <t>MAKLER</t>
  </si>
  <si>
    <t>pakovanje</t>
  </si>
  <si>
    <t>EUROMEDICINA</t>
  </si>
  <si>
    <t>LABTEH</t>
  </si>
  <si>
    <t>VICOR</t>
  </si>
  <si>
    <t>SUPERLAB</t>
  </si>
  <si>
    <t>MAGNA PHARMACIA</t>
  </si>
  <si>
    <t>NEOMEDICA</t>
  </si>
  <si>
    <t>YUNICOM</t>
  </si>
  <si>
    <t>PROMEDIA</t>
  </si>
  <si>
    <t>EURODIJAGNOSTIKA</t>
  </si>
  <si>
    <t>SCORE</t>
  </si>
  <si>
    <t>MEDIAKTIVA</t>
  </si>
  <si>
    <t>INTERLAB</t>
  </si>
  <si>
    <t>DIAGON</t>
  </si>
  <si>
    <t>REMED</t>
  </si>
  <si>
    <t>REMED/STIGA</t>
  </si>
  <si>
    <t>BIOTEC MEDICAL</t>
  </si>
  <si>
    <t>20 testova</t>
  </si>
  <si>
    <t>DIALAB</t>
  </si>
  <si>
    <t>12 testova</t>
  </si>
  <si>
    <t>ADOC</t>
  </si>
  <si>
    <t>24 testa</t>
  </si>
  <si>
    <t>PRIMAX</t>
  </si>
  <si>
    <t>MIT</t>
  </si>
  <si>
    <t>8 testova</t>
  </si>
  <si>
    <t>MEASLES  IgG a-24T</t>
  </si>
  <si>
    <t>ELITECH</t>
  </si>
  <si>
    <t>UNI-CHEM</t>
  </si>
  <si>
    <t>10 testova</t>
  </si>
  <si>
    <t>elta 90</t>
  </si>
  <si>
    <t>BIOMEDICA MP</t>
  </si>
  <si>
    <t>Laboratorijski testovi i reagensi za aparat Fuji Wako toksinometar  MT-6500</t>
  </si>
  <si>
    <t>Detekcija panfungalnog antigena gljiva- ßD glukan antigen (beta-Glucan Test)</t>
  </si>
  <si>
    <t>50 x 0,2 ml</t>
  </si>
  <si>
    <t>BC Tip Wako 1000-R</t>
  </si>
  <si>
    <t>100 tips</t>
  </si>
  <si>
    <t>BC Tip Wako EXT</t>
  </si>
  <si>
    <t>Aluminium Caps, sterilized</t>
  </si>
  <si>
    <t>10 x 10 caps</t>
  </si>
  <si>
    <t>LAL Control Wako</t>
  </si>
  <si>
    <t>10 x 0,5 ml</t>
  </si>
  <si>
    <t>Beta-Glucan Sample Pretreatment Solution</t>
  </si>
  <si>
    <t xml:space="preserve"> 50 x 0,9 ml </t>
  </si>
  <si>
    <t>Beta-Glucan Sample Dilution Buffer</t>
  </si>
  <si>
    <t>10 x 0,9 mL</t>
  </si>
  <si>
    <t>Laboratorijski testovi i reagensi za PCR GENEXPERT CEPHEID</t>
  </si>
  <si>
    <t>Testovi za kvantitativni HCV z(detekcioni limit  ≤ 10 IU/ml)</t>
  </si>
  <si>
    <t xml:space="preserve">Testovi za HIV </t>
  </si>
  <si>
    <t xml:space="preserve">Testovi za detekcija M.tuberculosis i detekcija gena rezistencije na rifanpicin sojeva M.tuberculosis  </t>
  </si>
  <si>
    <t>Testovi za detekcija gena u bakterijskim uzročnicima crevnih infekcija i dokazivanje toksina Clostridium difficilae (određivanje tipa toksina)</t>
  </si>
  <si>
    <t>Testovi za detekcija virusa gripa</t>
  </si>
  <si>
    <t>Testovi za detekciju HPV</t>
  </si>
  <si>
    <t>Testovi za detekciju BCR-ABL Ultra</t>
  </si>
  <si>
    <t>Testovi za detekciju HBV</t>
  </si>
  <si>
    <t>Laboratorijski testovi i reagensi za aparat T2Dx Instrument</t>
  </si>
  <si>
    <t>detekcija nukleinskih kiselina iz uzorka pune krvi i kvalitativna detekcija i identifikacija 6 različitih bakterijskih vrsta Acinetobacter baumannii, Enterococcus faecium, Escherichia coli, Klebsiella pneumoniae, Pseudomonas aeruginosa i Staphylococcus aureus (kertridž, inlet)</t>
  </si>
  <si>
    <t>detekcija nukleinskih kiselina iz uzorka pune krvi i kvalitativna detekcija i identifikacija 6 različitih bakterijskih vrsta Acinetobacter baumannii, Enterococcus faecium, Escherichia coli, Klebsiella pneumoniae, Pseudomonas aeruginosa i Staphylococcus aureus (reagens)</t>
  </si>
  <si>
    <t>Pozitivni kontrolni kit za bakterije(AbSaKp Buffer-Based Control, EcPaEfm Bufer-based control)</t>
  </si>
  <si>
    <t>2x4 testa</t>
  </si>
  <si>
    <t xml:space="preserve">Negativni kontrolni kit za bakterije </t>
  </si>
  <si>
    <t>detekcija nukleinskih kiselina iz uzorka pune krvi i kvalitativna detekcija i identifikacija gljiva Candida albicans / Candida tropicalis, Candida parapsilosis i Candida glabrata / Candida krusei.1. Nivo detektibilnosti 1 CFU/ml uzorka (kertrdž, inlet)</t>
  </si>
  <si>
    <t>detekcija nukleinskih kiselina iz uzorka pune krvi i kvalitativna detekcija i identifikacija gljiva Candida albicans / Candida tropicalis, Candida parapsilosis i Candida glabrata / Candida krusei.1. Nivo detektibilnosti 1 CFU/ml uzorka (reagens)</t>
  </si>
  <si>
    <t>Pozitivni kontrolni kit za gljivice (APG Blood-based control, TPK Blood-based control)</t>
  </si>
  <si>
    <t>2x2 testa</t>
  </si>
  <si>
    <t>Negativni kontrolni kit za gljivice</t>
  </si>
  <si>
    <t>Detekcija molekularnih markera antimikrobne rezistencije iz uzorka pune krvi, kategorisanih u sedam grupa - blaKPC, blaCTX-M14/15, blaNDM/blaVIM/blaIMP,blaOXA-48 group, vanA/vanB, mecA/mecB, AmpC(blaCMY/blaDHA) REAGENS</t>
  </si>
  <si>
    <t>Detekcija molekularnih markera antimikrobne rezistencije iz uzorka pune krvi, kategorisanih u sedam grupa - blaKPC, blaCTX-M14/15, blaNDM/blaVIM/blaIMP,blaOXA-48 group, vanA/vanB, mecA/mecB, AmpC(blaCMY/blaDHA) KARTRIDŽ</t>
  </si>
  <si>
    <t>T2Resistance Qcheck negativna kontrola</t>
  </si>
  <si>
    <t>T2Resistance Qchek pozitivna kontrola</t>
  </si>
  <si>
    <t>Laboratorijski testovi i reagensi za Western blot  metod-1</t>
  </si>
  <si>
    <t>Western Bloot за HCV  а 20 testova</t>
  </si>
  <si>
    <t>Western Blot za HIV а 20 testova</t>
  </si>
  <si>
    <t>VIVOGEN</t>
  </si>
  <si>
    <t>Aparat za automatsko određivanje AT i Aviditeta, CLIA metodom, Virclia</t>
  </si>
  <si>
    <t xml:space="preserve"> HSV 1/2 IgM  a-24T</t>
  </si>
  <si>
    <t xml:space="preserve"> HSV1 IgG  a-24T</t>
  </si>
  <si>
    <t xml:space="preserve"> HSV-2 IgG a-24T</t>
  </si>
  <si>
    <t>CMV IgM  a-24T</t>
  </si>
  <si>
    <t>CMV IgG  a-24T</t>
  </si>
  <si>
    <t xml:space="preserve"> Toxo IgM a24T </t>
  </si>
  <si>
    <t>Toxo IgG a 24T</t>
  </si>
  <si>
    <t xml:space="preserve"> Toxo IgG a24/12 T Aviditet</t>
  </si>
  <si>
    <t>EBV IgM a 24T</t>
  </si>
  <si>
    <t xml:space="preserve"> EBNA IgG a 24T</t>
  </si>
  <si>
    <t xml:space="preserve"> MEASLES  IgM a-24T</t>
  </si>
  <si>
    <t>Auxiliary reagens</t>
  </si>
  <si>
    <t>4x50ml</t>
  </si>
  <si>
    <t>ALLURA MED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</si>
  <si>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</si>
  <si>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</si>
  <si>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</si>
  <si>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</si>
  <si>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</si>
  <si>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</si>
  <si>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</si>
  <si>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</si>
  <si>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</si>
  <si>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</si>
  <si>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</si>
  <si>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</si>
  <si>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</si>
  <si>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131</t>
  </si>
  <si>
    <t>Партија 133</t>
  </si>
  <si>
    <t>Партија 138</t>
  </si>
  <si>
    <t>Партија 141</t>
  </si>
  <si>
    <t>Партија 150</t>
  </si>
  <si>
    <t>Партија 131 укупно</t>
  </si>
  <si>
    <t>Партија 133 укупно</t>
  </si>
  <si>
    <t>Партија 138 укупно</t>
  </si>
  <si>
    <t>Партија 141 укупно</t>
  </si>
  <si>
    <t>Партија 150 укупно</t>
  </si>
  <si>
    <t>beta-Glucan test R2, LAL reagent</t>
  </si>
  <si>
    <t>Aluminium Caps</t>
  </si>
  <si>
    <t>LAL Control</t>
  </si>
  <si>
    <t>beta-Glucan test R1</t>
  </si>
  <si>
    <t xml:space="preserve">beta-Glucan Sample Diluent </t>
  </si>
  <si>
    <t>Xpert HCV Viral Load</t>
  </si>
  <si>
    <t>Xpert HIV-1 Viral Load</t>
  </si>
  <si>
    <t>Xpert MTB/RIF Ultra</t>
  </si>
  <si>
    <t>Xpert C.Difficile BT</t>
  </si>
  <si>
    <t>Xpert Xpress FLU/RSV</t>
  </si>
  <si>
    <t>Xpert HPV</t>
  </si>
  <si>
    <t>Xpert BCR-ABL Ultra</t>
  </si>
  <si>
    <t>Xpert HBV Viral Load</t>
  </si>
  <si>
    <t>FUJIFILM Wako Pure Chemical Corporation</t>
  </si>
  <si>
    <t>Cepheid</t>
  </si>
  <si>
    <t>T2 Biosystems Inc</t>
  </si>
  <si>
    <t>T2 Bacteria Cartridge Kit</t>
  </si>
  <si>
    <t>T2 Bacteria Reagent Tray Kit</t>
  </si>
  <si>
    <t>T2 Bacteria Positive External Control Kit</t>
  </si>
  <si>
    <t>T2 Bacteria Negative External Control Kit</t>
  </si>
  <si>
    <t>T2 Candida 1.1.Cartridge Kit</t>
  </si>
  <si>
    <t>T2 Candida 1.1.Reagent Kit</t>
  </si>
  <si>
    <t>T2 Candida 1.1.Qcheck Positive Kit</t>
  </si>
  <si>
    <t>T2 DX QCheck Negative Kit</t>
  </si>
  <si>
    <t>T2Resistance Reagent trays</t>
  </si>
  <si>
    <t>T2Resistance Cartridge trays</t>
  </si>
  <si>
    <t>T2Resistance Qcheck negative trays</t>
  </si>
  <si>
    <t>Microgen GmbH</t>
  </si>
  <si>
    <t>recomLine HCV IgG</t>
  </si>
  <si>
    <t>recomLine HIV-1&amp;HIV-2IgG</t>
  </si>
  <si>
    <t>Vircell</t>
  </si>
  <si>
    <t>Herpes simplex  1+2 Virclia IgM monotest</t>
  </si>
  <si>
    <t>Herpes simplex 1 Virclia IgG monotest</t>
  </si>
  <si>
    <t>Herpes simplex 2 Virclia IgG monotest</t>
  </si>
  <si>
    <t>Cytomegalovirus Virclia IgM monotest</t>
  </si>
  <si>
    <t>Cytomegalovirus Virclia IgG monotest</t>
  </si>
  <si>
    <t>Toxoplasma Virclia IgM monotest</t>
  </si>
  <si>
    <t>Toxoplasma Virclia IgG monotest</t>
  </si>
  <si>
    <t>Toxoplasma Virclia IgG aviditet monotest</t>
  </si>
  <si>
    <t>Epsteinbarr VCA  Virclia IgM monotest</t>
  </si>
  <si>
    <t>Epsteinbarr EBNA  Virclia IgG monotest</t>
  </si>
  <si>
    <t>Measles Virclia IgM monotest</t>
  </si>
  <si>
    <t>Measles Virclia IgG monotest</t>
  </si>
  <si>
    <t>Virclia auxiliary regants</t>
  </si>
  <si>
    <t>Biomedica MP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</si>
  <si>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</si>
  <si>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</si>
  <si>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Укупна вредност уговора</t>
  </si>
  <si>
    <t>Јединична цена без ПДВ-а</t>
  </si>
  <si>
    <t>Укупна цена без ПДВ-а</t>
  </si>
  <si>
    <t>Укупна цена са ПДВ-ом</t>
  </si>
  <si>
    <t>Шифра</t>
  </si>
  <si>
    <t>RGN214000</t>
  </si>
  <si>
    <t>RGN214001</t>
  </si>
  <si>
    <t>RGN214002</t>
  </si>
  <si>
    <t>RGN214003</t>
  </si>
  <si>
    <t>RGN214004</t>
  </si>
  <si>
    <t>RGN214005</t>
  </si>
  <si>
    <t>RGN214006</t>
  </si>
  <si>
    <t>RGN214063</t>
  </si>
  <si>
    <t>RGN214064</t>
  </si>
  <si>
    <t>RGN214065</t>
  </si>
  <si>
    <t>RGN214066</t>
  </si>
  <si>
    <t>RGN214067</t>
  </si>
  <si>
    <t>RGN214068</t>
  </si>
  <si>
    <t>RGN214069</t>
  </si>
  <si>
    <t>RGN214070</t>
  </si>
  <si>
    <t>RGN214109</t>
  </si>
  <si>
    <t>RGN214110</t>
  </si>
  <si>
    <t>RGN214111</t>
  </si>
  <si>
    <t>RGN214112</t>
  </si>
  <si>
    <t>RGN214113</t>
  </si>
  <si>
    <t>RGN214114</t>
  </si>
  <si>
    <t>RGN214115</t>
  </si>
  <si>
    <t>RGN214116</t>
  </si>
  <si>
    <t>RGN214117</t>
  </si>
  <si>
    <t>RGN214118</t>
  </si>
  <si>
    <t>RGN214119</t>
  </si>
  <si>
    <t>RGN214120</t>
  </si>
  <si>
    <t>RGN214200</t>
  </si>
  <si>
    <t>RGN214201</t>
  </si>
  <si>
    <t>RGN214260</t>
  </si>
  <si>
    <t>RGN214261</t>
  </si>
  <si>
    <t>RGN214262</t>
  </si>
  <si>
    <t>RGN214263</t>
  </si>
  <si>
    <t>RGN214264</t>
  </si>
  <si>
    <t>RGN214265</t>
  </si>
  <si>
    <t>RGN214266</t>
  </si>
  <si>
    <t>RGN214267</t>
  </si>
  <si>
    <t>RGN214268</t>
  </si>
  <si>
    <t>RGN214269</t>
  </si>
  <si>
    <t>RGN214270</t>
  </si>
  <si>
    <t>RGN214271</t>
  </si>
  <si>
    <t>RGN214272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</si>
</sst>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07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2" applyNumberFormat="0" applyAlignment="0" applyProtection="0"/>
    <xf numFmtId="0" fontId="17" fillId="24" borderId="3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0" fillId="2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2" applyNumberFormat="0" applyAlignment="0" applyProtection="0"/>
    <xf numFmtId="0" fontId="24" fillId="0" borderId="7" applyNumberFormat="0" applyFill="0" applyAlignment="0" applyProtection="0"/>
    <xf numFmtId="0" fontId="25" fillId="25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31" fillId="0" borderId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6" fillId="23" borderId="2" applyNumberFormat="0" applyAlignment="0" applyProtection="0"/>
    <xf numFmtId="0" fontId="23" fillId="10" borderId="2" applyNumberFormat="0" applyAlignment="0" applyProtection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12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3" fillId="10" borderId="2" applyNumberFormat="0" applyAlignment="0" applyProtection="0"/>
    <xf numFmtId="0" fontId="16" fillId="23" borderId="2" applyNumberForma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5" fillId="26" borderId="8" applyNumberFormat="0" applyFont="0" applyAlignment="0" applyProtection="0"/>
    <xf numFmtId="164" fontId="1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9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9" fontId="4" fillId="0" borderId="0" xfId="0" applyNumberFormat="1" applyFont="1"/>
    <xf numFmtId="4" fontId="4" fillId="0" borderId="0" xfId="0" applyNumberFormat="1" applyFont="1"/>
    <xf numFmtId="0" fontId="32" fillId="0" borderId="0" xfId="0" applyFont="1" applyFill="1"/>
    <xf numFmtId="0" fontId="4" fillId="0" borderId="1" xfId="0" applyFont="1" applyBorder="1" applyAlignment="1">
      <alignment horizontal="center" vertical="center"/>
    </xf>
    <xf numFmtId="4" fontId="3" fillId="27" borderId="14" xfId="0" applyNumberFormat="1" applyFont="1" applyFill="1" applyBorder="1" applyAlignment="1">
      <alignment horizontal="center" vertical="center"/>
    </xf>
    <xf numFmtId="9" fontId="3" fillId="27" borderId="12" xfId="0" applyNumberFormat="1" applyFont="1" applyFill="1" applyBorder="1" applyAlignment="1">
      <alignment horizontal="center" vertical="center"/>
    </xf>
    <xf numFmtId="4" fontId="3" fillId="27" borderId="13" xfId="0" applyNumberFormat="1" applyFont="1" applyFill="1" applyBorder="1" applyAlignment="1">
      <alignment horizontal="center" vertical="center"/>
    </xf>
    <xf numFmtId="0" fontId="3" fillId="28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3" fillId="0" borderId="0" xfId="0" applyFont="1"/>
    <xf numFmtId="0" fontId="3" fillId="28" borderId="15" xfId="4" applyFont="1" applyFill="1" applyBorder="1" applyAlignment="1">
      <alignment horizontal="center" vertical="center" wrapText="1"/>
    </xf>
    <xf numFmtId="0" fontId="3" fillId="28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33" fillId="0" borderId="0" xfId="0" applyFont="1" applyBorder="1"/>
    <xf numFmtId="1" fontId="3" fillId="0" borderId="15" xfId="0" applyNumberFormat="1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4" fontId="3" fillId="3" borderId="15" xfId="1" applyNumberFormat="1" applyFont="1" applyFill="1" applyBorder="1" applyAlignment="1">
      <alignment horizontal="center" vertical="center" wrapText="1"/>
    </xf>
    <xf numFmtId="9" fontId="3" fillId="3" borderId="15" xfId="1" applyNumberFormat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0" fontId="32" fillId="27" borderId="14" xfId="0" applyFont="1" applyFill="1" applyBorder="1" applyAlignment="1">
      <alignment horizontal="right" vertical="center"/>
    </xf>
    <xf numFmtId="0" fontId="32" fillId="27" borderId="11" xfId="0" applyFont="1" applyFill="1" applyBorder="1" applyAlignment="1">
      <alignment horizontal="right" vertical="center"/>
    </xf>
    <xf numFmtId="0" fontId="32" fillId="27" borderId="12" xfId="0" applyFont="1" applyFill="1" applyBorder="1" applyAlignment="1">
      <alignment horizontal="right" vertical="center"/>
    </xf>
    <xf numFmtId="0" fontId="3" fillId="0" borderId="15" xfId="0" applyNumberFormat="1" applyFont="1" applyFill="1" applyBorder="1" applyAlignment="1">
      <alignment horizontal="center" vertical="center" wrapText="1"/>
    </xf>
  </cellXfs>
  <cellStyles count="107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D6C70BD3-5D9E-4C53-8E3D-B149004DA734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99954EF3-53E3-4749-9910-01CC302EFAB3}"/>
    <cellStyle name="Normal 10 2" xfId="20" xr:uid="{00000000-0005-0000-0000-000030000000}"/>
    <cellStyle name="Normal 11" xfId="3" xr:uid="{D66B5EFB-AA6F-4EEA-AA5E-3262B05D1EA9}"/>
    <cellStyle name="Normal 11 2" xfId="23" xr:uid="{00000000-0005-0000-0000-000031000000}"/>
    <cellStyle name="Normal 13" xfId="22" xr:uid="{00000000-0005-0000-0000-000032000000}"/>
    <cellStyle name="Normal 13 2" xfId="97" xr:uid="{00000000-0005-0000-0000-000033000000}"/>
    <cellStyle name="Normal 13 3" xfId="105" xr:uid="{00000000-0005-0000-0000-000034000000}"/>
    <cellStyle name="Normal 16" xfId="21" xr:uid="{00000000-0005-0000-0000-000035000000}"/>
    <cellStyle name="Normal 2" xfId="7" xr:uid="{08992F3F-FCED-48EE-B941-44246C1761F4}"/>
    <cellStyle name="Normal 2 16" xfId="14" xr:uid="{ACC12F21-D841-4859-9416-ABF3E8A80455}"/>
    <cellStyle name="Normal 2 17" xfId="15" xr:uid="{00000000-0005-0000-0000-000038000000}"/>
    <cellStyle name="Normal 2 18" xfId="19" xr:uid="{00000000-0005-0000-0000-000039000000}"/>
    <cellStyle name="Normal 2 18 2" xfId="98" xr:uid="{00000000-0005-0000-0000-00003A000000}"/>
    <cellStyle name="Normal 2 18 3" xfId="104" xr:uid="{00000000-0005-0000-0000-00003B000000}"/>
    <cellStyle name="Normal 2 2" xfId="65" xr:uid="{00000000-0005-0000-0000-00003C000000}"/>
    <cellStyle name="Normal 2 2 2" xfId="82" xr:uid="{00000000-0005-0000-0000-00003D000000}"/>
    <cellStyle name="Normal 2 3" xfId="64" xr:uid="{00000000-0005-0000-0000-00003E000000}"/>
    <cellStyle name="Normal 2 3 2" xfId="99" xr:uid="{00000000-0005-0000-0000-00003F000000}"/>
    <cellStyle name="Normal 2 4" xfId="81" xr:uid="{00000000-0005-0000-0000-000040000000}"/>
    <cellStyle name="Normal 3" xfId="8" xr:uid="{8FC5F0C4-EAE5-4B5E-AEE7-F89AC75F0A82}"/>
    <cellStyle name="Normal 3 2" xfId="9" xr:uid="{73C15E06-4A9E-46B3-8DFF-89D5E5D1121F}"/>
    <cellStyle name="Normal 3 2 2" xfId="100" xr:uid="{00000000-0005-0000-0000-000043000000}"/>
    <cellStyle name="Normal 3 3" xfId="16" xr:uid="{00000000-0005-0000-0000-000041000000}"/>
    <cellStyle name="Normal 4" xfId="18" xr:uid="{00000000-0005-0000-0000-000044000000}"/>
    <cellStyle name="Normal 4 2" xfId="66" xr:uid="{00000000-0005-0000-0000-000045000000}"/>
    <cellStyle name="Normal 4 2 2" xfId="84" xr:uid="{00000000-0005-0000-0000-000046000000}"/>
    <cellStyle name="Normal 4 3" xfId="83" xr:uid="{00000000-0005-0000-0000-000047000000}"/>
    <cellStyle name="Normal 4 3 2" xfId="101" xr:uid="{00000000-0005-0000-0000-000048000000}"/>
    <cellStyle name="Normal 5" xfId="2" xr:uid="{C28C39C8-4A3A-41D1-BB8A-6F84903E324E}"/>
    <cellStyle name="Normal 5 2" xfId="67" xr:uid="{00000000-0005-0000-0000-00004A000000}"/>
    <cellStyle name="Normal 5 3" xfId="102" xr:uid="{00000000-0005-0000-0000-00004B000000}"/>
    <cellStyle name="Normal 6" xfId="5" xr:uid="{C1D72484-C825-4130-90A6-E1369A96FB8A}"/>
    <cellStyle name="Normal 6 2" xfId="85" xr:uid="{00000000-0005-0000-0000-00004D000000}"/>
    <cellStyle name="Normal 6 3" xfId="68" xr:uid="{00000000-0005-0000-0000-00004C000000}"/>
    <cellStyle name="Normal 7" xfId="4" xr:uid="{3CFCAE5F-55B4-4252-8961-AE69D9583408}"/>
    <cellStyle name="Normal 7 2" xfId="69" xr:uid="{00000000-0005-0000-0000-00004F000000}"/>
    <cellStyle name="Normal 8" xfId="13" xr:uid="{F0303BEF-86D2-4CE5-BE40-F4E14D86B53F}"/>
    <cellStyle name="Normal 9" xfId="25" xr:uid="{00000000-0005-0000-0000-000051000000}"/>
    <cellStyle name="Normal 9 2" xfId="103" xr:uid="{00000000-0005-0000-0000-000052000000}"/>
    <cellStyle name="Normal_Priznto djuture" xfId="1" xr:uid="{1E733330-DAE3-4702-9D47-91C3A82FEF2C}"/>
    <cellStyle name="Note 2" xfId="70" xr:uid="{00000000-0005-0000-0000-000054000000}"/>
    <cellStyle name="Note 2 2" xfId="78" xr:uid="{00000000-0005-0000-0000-000055000000}"/>
    <cellStyle name="Note 2 3" xfId="94" xr:uid="{00000000-0005-0000-0000-000056000000}"/>
    <cellStyle name="Output 2" xfId="71" xr:uid="{00000000-0005-0000-0000-000057000000}"/>
    <cellStyle name="Output 2 2" xfId="79" xr:uid="{00000000-0005-0000-0000-000058000000}"/>
    <cellStyle name="Output 2 3" xfId="86" xr:uid="{00000000-0005-0000-0000-000059000000}"/>
    <cellStyle name="Output 2 4" xfId="88" xr:uid="{00000000-0005-0000-0000-00005A000000}"/>
    <cellStyle name="Output 2 5" xfId="92" xr:uid="{00000000-0005-0000-0000-00005B000000}"/>
    <cellStyle name="Percent 2" xfId="72" xr:uid="{00000000-0005-0000-0000-00005C000000}"/>
    <cellStyle name="Standard 2" xfId="12" xr:uid="{AF2EA7BD-E7F6-4AE8-944B-333DB9CEDD70}"/>
    <cellStyle name="Standard 3" xfId="11" xr:uid="{90BEB29F-3889-41C7-AB3E-5424EEB9A051}"/>
    <cellStyle name="Title 2" xfId="73" xr:uid="{00000000-0005-0000-0000-00005D000000}"/>
    <cellStyle name="Total 2" xfId="74" xr:uid="{00000000-0005-0000-0000-00005E000000}"/>
    <cellStyle name="Total 2 2" xfId="80" xr:uid="{00000000-0005-0000-0000-00005F000000}"/>
    <cellStyle name="Total 2 3" xfId="87" xr:uid="{00000000-0005-0000-0000-000060000000}"/>
    <cellStyle name="Total 2 4" xfId="89" xr:uid="{00000000-0005-0000-0000-000061000000}"/>
    <cellStyle name="Total 2 5" xfId="93" xr:uid="{00000000-0005-0000-0000-000062000000}"/>
    <cellStyle name="Warning Text 2" xfId="75" xr:uid="{00000000-0005-0000-0000-000063000000}"/>
    <cellStyle name="Нормалан 2" xfId="17" xr:uid="{00000000-0005-0000-0000-000064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2ADE-0840-4B01-AB0B-3ED5B88242B2}">
  <sheetPr>
    <pageSetUpPr fitToPage="1"/>
  </sheetPr>
  <dimension ref="A1:AK52"/>
  <sheetViews>
    <sheetView tabSelected="1" zoomScale="90" zoomScaleNormal="90" workbookViewId="0">
      <pane xSplit="3" ySplit="4" topLeftCell="D44" activePane="bottomRight" state="frozen"/>
      <selection pane="topRight" activeCell="F1" sqref="F1"/>
      <selection pane="bottomLeft" activeCell="A2" sqref="A2"/>
      <selection pane="bottomRight" activeCell="B46" sqref="B46"/>
    </sheetView>
  </sheetViews>
  <sheetFormatPr defaultRowHeight="12" outlineLevelRow="2"/>
  <cols>
    <col min="1" max="1" width="16" style="25" customWidth="1"/>
    <col min="2" max="2" width="28.85546875" style="9" customWidth="1"/>
    <col min="3" max="3" width="9.140625" style="9"/>
    <col min="4" max="5" width="20.5703125" style="9" customWidth="1"/>
    <col min="6" max="6" width="10.7109375" style="9" customWidth="1"/>
    <col min="7" max="7" width="14" style="9" customWidth="1"/>
    <col min="8" max="9" width="20.140625" style="9" customWidth="1"/>
    <col min="10" max="10" width="14.140625" style="11" bestFit="1" customWidth="1"/>
    <col min="11" max="11" width="16.42578125" style="24" customWidth="1"/>
    <col min="12" max="12" width="18.140625" style="24" customWidth="1"/>
    <col min="13" max="13" width="13.28515625" style="23" customWidth="1"/>
    <col min="14" max="15" width="16.140625" style="2" customWidth="1"/>
    <col min="16" max="16384" width="9.140625" style="2"/>
  </cols>
  <sheetData>
    <row r="1" spans="1:37" s="42" customFormat="1" ht="24" customHeight="1">
      <c r="A1" s="47" t="s">
        <v>161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37" s="43" customFormat="1" ht="24" customHeight="1">
      <c r="A2" s="47" t="s">
        <v>160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37" s="42" customFormat="1" ht="24.75" customHeight="1">
      <c r="A3" s="48" t="s">
        <v>159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37" s="37" customFormat="1" ht="24">
      <c r="A4" s="1" t="s">
        <v>99</v>
      </c>
      <c r="B4" s="1" t="s">
        <v>0</v>
      </c>
      <c r="C4" s="1" t="s">
        <v>100</v>
      </c>
      <c r="D4" s="1" t="s">
        <v>1</v>
      </c>
      <c r="E4" s="46" t="s">
        <v>166</v>
      </c>
      <c r="F4" s="1" t="s">
        <v>97</v>
      </c>
      <c r="G4" s="1" t="s">
        <v>98</v>
      </c>
      <c r="H4" s="1" t="s">
        <v>102</v>
      </c>
      <c r="I4" s="1" t="s">
        <v>2</v>
      </c>
      <c r="J4" s="1" t="s">
        <v>101</v>
      </c>
      <c r="K4" s="44" t="s">
        <v>163</v>
      </c>
      <c r="L4" s="44" t="s">
        <v>164</v>
      </c>
      <c r="M4" s="45" t="s">
        <v>103</v>
      </c>
      <c r="N4" s="46" t="s">
        <v>104</v>
      </c>
      <c r="O4" s="46" t="s">
        <v>165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s="38" customFormat="1" ht="48" outlineLevel="2">
      <c r="A5" s="26" t="s">
        <v>105</v>
      </c>
      <c r="B5" s="6" t="s">
        <v>35</v>
      </c>
      <c r="C5" s="40">
        <v>1</v>
      </c>
      <c r="D5" s="6" t="s">
        <v>36</v>
      </c>
      <c r="E5" s="52" t="s">
        <v>167</v>
      </c>
      <c r="F5" s="6" t="s">
        <v>4</v>
      </c>
      <c r="G5" s="6" t="s">
        <v>37</v>
      </c>
      <c r="H5" s="6" t="s">
        <v>115</v>
      </c>
      <c r="I5" s="30" t="s">
        <v>128</v>
      </c>
      <c r="J5" s="8"/>
      <c r="K5" s="7">
        <v>98494.2</v>
      </c>
      <c r="L5" s="4">
        <f t="shared" ref="L5:L11" si="0">J5*K5</f>
        <v>0</v>
      </c>
      <c r="M5" s="22">
        <v>0.2</v>
      </c>
      <c r="N5" s="4">
        <f t="shared" ref="N5:N11" si="1">L5*M5</f>
        <v>0</v>
      </c>
      <c r="O5" s="41">
        <f t="shared" ref="O5:O11" si="2">L5+N5</f>
        <v>0</v>
      </c>
    </row>
    <row r="6" spans="1:37" s="38" customFormat="1" ht="36" outlineLevel="2">
      <c r="A6" s="26" t="s">
        <v>105</v>
      </c>
      <c r="B6" s="6" t="s">
        <v>35</v>
      </c>
      <c r="C6" s="40">
        <v>2</v>
      </c>
      <c r="D6" s="6" t="s">
        <v>38</v>
      </c>
      <c r="E6" s="52" t="s">
        <v>168</v>
      </c>
      <c r="F6" s="6" t="s">
        <v>4</v>
      </c>
      <c r="G6" s="6" t="s">
        <v>39</v>
      </c>
      <c r="H6" s="6" t="s">
        <v>38</v>
      </c>
      <c r="I6" s="30" t="s">
        <v>128</v>
      </c>
      <c r="J6" s="8"/>
      <c r="K6" s="7">
        <v>8681.4</v>
      </c>
      <c r="L6" s="4">
        <f t="shared" si="0"/>
        <v>0</v>
      </c>
      <c r="M6" s="22">
        <v>0.2</v>
      </c>
      <c r="N6" s="4">
        <f t="shared" si="1"/>
        <v>0</v>
      </c>
      <c r="O6" s="41">
        <f t="shared" si="2"/>
        <v>0</v>
      </c>
    </row>
    <row r="7" spans="1:37" s="38" customFormat="1" ht="36" outlineLevel="2">
      <c r="A7" s="26" t="s">
        <v>105</v>
      </c>
      <c r="B7" s="6" t="s">
        <v>35</v>
      </c>
      <c r="C7" s="40">
        <v>3</v>
      </c>
      <c r="D7" s="6" t="s">
        <v>40</v>
      </c>
      <c r="E7" s="52" t="s">
        <v>169</v>
      </c>
      <c r="F7" s="6" t="s">
        <v>4</v>
      </c>
      <c r="G7" s="6" t="s">
        <v>39</v>
      </c>
      <c r="H7" s="6" t="s">
        <v>40</v>
      </c>
      <c r="I7" s="30" t="s">
        <v>128</v>
      </c>
      <c r="J7" s="8"/>
      <c r="K7" s="7">
        <v>10080</v>
      </c>
      <c r="L7" s="4">
        <f t="shared" si="0"/>
        <v>0</v>
      </c>
      <c r="M7" s="22">
        <v>0.2</v>
      </c>
      <c r="N7" s="4">
        <f t="shared" si="1"/>
        <v>0</v>
      </c>
      <c r="O7" s="41">
        <f t="shared" si="2"/>
        <v>0</v>
      </c>
    </row>
    <row r="8" spans="1:37" s="38" customFormat="1" ht="36" outlineLevel="2">
      <c r="A8" s="26" t="s">
        <v>105</v>
      </c>
      <c r="B8" s="6" t="s">
        <v>35</v>
      </c>
      <c r="C8" s="40">
        <v>4</v>
      </c>
      <c r="D8" s="6" t="s">
        <v>41</v>
      </c>
      <c r="E8" s="52" t="s">
        <v>170</v>
      </c>
      <c r="F8" s="6" t="s">
        <v>4</v>
      </c>
      <c r="G8" s="6" t="s">
        <v>42</v>
      </c>
      <c r="H8" s="6" t="s">
        <v>116</v>
      </c>
      <c r="I8" s="30" t="s">
        <v>128</v>
      </c>
      <c r="J8" s="8"/>
      <c r="K8" s="7">
        <v>13998.6</v>
      </c>
      <c r="L8" s="4">
        <f t="shared" si="0"/>
        <v>0</v>
      </c>
      <c r="M8" s="22">
        <v>0.2</v>
      </c>
      <c r="N8" s="4">
        <f t="shared" si="1"/>
        <v>0</v>
      </c>
      <c r="O8" s="41">
        <f t="shared" si="2"/>
        <v>0</v>
      </c>
    </row>
    <row r="9" spans="1:37" s="38" customFormat="1" ht="36" outlineLevel="2">
      <c r="A9" s="26" t="s">
        <v>105</v>
      </c>
      <c r="B9" s="6" t="s">
        <v>35</v>
      </c>
      <c r="C9" s="40">
        <v>5</v>
      </c>
      <c r="D9" s="6" t="s">
        <v>43</v>
      </c>
      <c r="E9" s="52" t="s">
        <v>171</v>
      </c>
      <c r="F9" s="6" t="s">
        <v>4</v>
      </c>
      <c r="G9" s="6" t="s">
        <v>44</v>
      </c>
      <c r="H9" s="6" t="s">
        <v>117</v>
      </c>
      <c r="I9" s="30" t="s">
        <v>128</v>
      </c>
      <c r="J9" s="8"/>
      <c r="K9" s="7">
        <v>55225.8</v>
      </c>
      <c r="L9" s="4">
        <f t="shared" si="0"/>
        <v>0</v>
      </c>
      <c r="M9" s="22">
        <v>0.2</v>
      </c>
      <c r="N9" s="4">
        <f t="shared" si="1"/>
        <v>0</v>
      </c>
      <c r="O9" s="41">
        <f t="shared" si="2"/>
        <v>0</v>
      </c>
    </row>
    <row r="10" spans="1:37" s="38" customFormat="1" ht="36" outlineLevel="2">
      <c r="A10" s="26" t="s">
        <v>105</v>
      </c>
      <c r="B10" s="6" t="s">
        <v>35</v>
      </c>
      <c r="C10" s="40">
        <v>6</v>
      </c>
      <c r="D10" s="6" t="s">
        <v>45</v>
      </c>
      <c r="E10" s="52" t="s">
        <v>172</v>
      </c>
      <c r="F10" s="6" t="s">
        <v>4</v>
      </c>
      <c r="G10" s="6" t="s">
        <v>46</v>
      </c>
      <c r="H10" s="6" t="s">
        <v>118</v>
      </c>
      <c r="I10" s="30" t="s">
        <v>128</v>
      </c>
      <c r="J10" s="8"/>
      <c r="K10" s="7">
        <v>77905.8</v>
      </c>
      <c r="L10" s="4">
        <f t="shared" si="0"/>
        <v>0</v>
      </c>
      <c r="M10" s="22">
        <v>0.2</v>
      </c>
      <c r="N10" s="4">
        <f t="shared" si="1"/>
        <v>0</v>
      </c>
      <c r="O10" s="41">
        <f t="shared" si="2"/>
        <v>0</v>
      </c>
    </row>
    <row r="11" spans="1:37" s="38" customFormat="1" ht="36.75" outlineLevel="2" thickBot="1">
      <c r="A11" s="26" t="s">
        <v>105</v>
      </c>
      <c r="B11" s="6" t="s">
        <v>35</v>
      </c>
      <c r="C11" s="3">
        <v>7</v>
      </c>
      <c r="D11" s="6" t="s">
        <v>47</v>
      </c>
      <c r="E11" s="52" t="s">
        <v>173</v>
      </c>
      <c r="F11" s="6" t="s">
        <v>4</v>
      </c>
      <c r="G11" s="6" t="s">
        <v>48</v>
      </c>
      <c r="H11" s="6" t="s">
        <v>119</v>
      </c>
      <c r="I11" s="30" t="s">
        <v>128</v>
      </c>
      <c r="J11" s="8"/>
      <c r="K11" s="7">
        <v>24985.8</v>
      </c>
      <c r="L11" s="4">
        <f t="shared" si="0"/>
        <v>0</v>
      </c>
      <c r="M11" s="22">
        <v>0.2</v>
      </c>
      <c r="N11" s="4">
        <f t="shared" si="1"/>
        <v>0</v>
      </c>
      <c r="O11" s="4">
        <f t="shared" si="2"/>
        <v>0</v>
      </c>
    </row>
    <row r="12" spans="1:37" s="39" customFormat="1" ht="12.75" thickBot="1">
      <c r="A12" s="49" t="s">
        <v>110</v>
      </c>
      <c r="B12" s="50"/>
      <c r="C12" s="50"/>
      <c r="D12" s="50"/>
      <c r="E12" s="50"/>
      <c r="F12" s="50"/>
      <c r="G12" s="50"/>
      <c r="H12" s="50"/>
      <c r="I12" s="50"/>
      <c r="J12" s="50"/>
      <c r="K12" s="51"/>
      <c r="L12" s="27">
        <f>SUBTOTAL(9,L5:L11)</f>
        <v>0</v>
      </c>
      <c r="M12" s="28"/>
      <c r="N12" s="29">
        <f>SUBTOTAL(9,N5:N11)</f>
        <v>0</v>
      </c>
      <c r="O12" s="29">
        <f>SUBTOTAL(9,O5:O11)</f>
        <v>0</v>
      </c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</row>
    <row r="13" spans="1:37" ht="36" outlineLevel="2">
      <c r="A13" s="26" t="s">
        <v>106</v>
      </c>
      <c r="B13" s="6" t="s">
        <v>49</v>
      </c>
      <c r="C13" s="3">
        <v>1</v>
      </c>
      <c r="D13" s="6" t="s">
        <v>50</v>
      </c>
      <c r="E13" s="52" t="s">
        <v>174</v>
      </c>
      <c r="F13" s="6" t="s">
        <v>4</v>
      </c>
      <c r="G13" s="6">
        <v>10</v>
      </c>
      <c r="H13" s="6" t="s">
        <v>120</v>
      </c>
      <c r="I13" s="33" t="s">
        <v>129</v>
      </c>
      <c r="J13" s="8"/>
      <c r="K13" s="4">
        <v>68250</v>
      </c>
      <c r="L13" s="4">
        <f t="shared" ref="L13:L20" si="3">J13*K13</f>
        <v>0</v>
      </c>
      <c r="M13" s="21">
        <v>0.2</v>
      </c>
      <c r="N13" s="4">
        <f t="shared" ref="N13:N20" si="4">L13*M13</f>
        <v>0</v>
      </c>
      <c r="O13" s="4">
        <f t="shared" ref="O13:O20" si="5">L13+N13</f>
        <v>0</v>
      </c>
    </row>
    <row r="14" spans="1:37" ht="24" outlineLevel="2">
      <c r="A14" s="26" t="s">
        <v>106</v>
      </c>
      <c r="B14" s="6" t="s">
        <v>49</v>
      </c>
      <c r="C14" s="3">
        <v>2</v>
      </c>
      <c r="D14" s="6" t="s">
        <v>51</v>
      </c>
      <c r="E14" s="52" t="s">
        <v>175</v>
      </c>
      <c r="F14" s="6" t="s">
        <v>4</v>
      </c>
      <c r="G14" s="6">
        <v>10</v>
      </c>
      <c r="H14" s="6" t="s">
        <v>121</v>
      </c>
      <c r="I14" s="33" t="s">
        <v>129</v>
      </c>
      <c r="J14" s="8"/>
      <c r="K14" s="4">
        <v>56700</v>
      </c>
      <c r="L14" s="4">
        <f t="shared" si="3"/>
        <v>0</v>
      </c>
      <c r="M14" s="21">
        <v>0.2</v>
      </c>
      <c r="N14" s="4">
        <f t="shared" si="4"/>
        <v>0</v>
      </c>
      <c r="O14" s="4">
        <f t="shared" si="5"/>
        <v>0</v>
      </c>
    </row>
    <row r="15" spans="1:37" ht="60" outlineLevel="2">
      <c r="A15" s="26" t="s">
        <v>106</v>
      </c>
      <c r="B15" s="6" t="s">
        <v>49</v>
      </c>
      <c r="C15" s="3">
        <v>3</v>
      </c>
      <c r="D15" s="6" t="s">
        <v>52</v>
      </c>
      <c r="E15" s="52" t="s">
        <v>176</v>
      </c>
      <c r="F15" s="6" t="s">
        <v>4</v>
      </c>
      <c r="G15" s="6">
        <v>10</v>
      </c>
      <c r="H15" s="6" t="s">
        <v>122</v>
      </c>
      <c r="I15" s="33" t="s">
        <v>129</v>
      </c>
      <c r="J15" s="8"/>
      <c r="K15" s="4">
        <v>51397.5</v>
      </c>
      <c r="L15" s="4">
        <f t="shared" si="3"/>
        <v>0</v>
      </c>
      <c r="M15" s="21">
        <v>0.2</v>
      </c>
      <c r="N15" s="4">
        <f t="shared" si="4"/>
        <v>0</v>
      </c>
      <c r="O15" s="4">
        <f t="shared" si="5"/>
        <v>0</v>
      </c>
    </row>
    <row r="16" spans="1:37" ht="84" outlineLevel="2">
      <c r="A16" s="26" t="s">
        <v>106</v>
      </c>
      <c r="B16" s="6" t="s">
        <v>49</v>
      </c>
      <c r="C16" s="3">
        <v>4</v>
      </c>
      <c r="D16" s="6" t="s">
        <v>53</v>
      </c>
      <c r="E16" s="52" t="s">
        <v>177</v>
      </c>
      <c r="F16" s="6" t="s">
        <v>4</v>
      </c>
      <c r="G16" s="6">
        <v>10</v>
      </c>
      <c r="H16" s="6" t="s">
        <v>123</v>
      </c>
      <c r="I16" s="33" t="s">
        <v>129</v>
      </c>
      <c r="J16" s="8"/>
      <c r="K16" s="4">
        <v>42000</v>
      </c>
      <c r="L16" s="4">
        <f t="shared" si="3"/>
        <v>0</v>
      </c>
      <c r="M16" s="21">
        <v>0.2</v>
      </c>
      <c r="N16" s="4">
        <f t="shared" si="4"/>
        <v>0</v>
      </c>
      <c r="O16" s="4">
        <f t="shared" si="5"/>
        <v>0</v>
      </c>
    </row>
    <row r="17" spans="1:15" ht="24" outlineLevel="2">
      <c r="A17" s="26" t="s">
        <v>106</v>
      </c>
      <c r="B17" s="6" t="s">
        <v>49</v>
      </c>
      <c r="C17" s="3">
        <v>5</v>
      </c>
      <c r="D17" s="6" t="s">
        <v>54</v>
      </c>
      <c r="E17" s="52" t="s">
        <v>178</v>
      </c>
      <c r="F17" s="6" t="s">
        <v>4</v>
      </c>
      <c r="G17" s="6">
        <v>10</v>
      </c>
      <c r="H17" s="6" t="s">
        <v>124</v>
      </c>
      <c r="I17" s="33" t="s">
        <v>129</v>
      </c>
      <c r="J17" s="8"/>
      <c r="K17" s="4">
        <v>71400</v>
      </c>
      <c r="L17" s="4">
        <f t="shared" si="3"/>
        <v>0</v>
      </c>
      <c r="M17" s="21">
        <v>0.2</v>
      </c>
      <c r="N17" s="4">
        <f t="shared" si="4"/>
        <v>0</v>
      </c>
      <c r="O17" s="4">
        <f t="shared" si="5"/>
        <v>0</v>
      </c>
    </row>
    <row r="18" spans="1:15" ht="24" outlineLevel="2">
      <c r="A18" s="26" t="s">
        <v>106</v>
      </c>
      <c r="B18" s="6" t="s">
        <v>49</v>
      </c>
      <c r="C18" s="3">
        <v>6</v>
      </c>
      <c r="D18" s="6" t="s">
        <v>55</v>
      </c>
      <c r="E18" s="52" t="s">
        <v>179</v>
      </c>
      <c r="F18" s="6" t="s">
        <v>4</v>
      </c>
      <c r="G18" s="6">
        <v>10</v>
      </c>
      <c r="H18" s="6" t="s">
        <v>125</v>
      </c>
      <c r="I18" s="33" t="s">
        <v>129</v>
      </c>
      <c r="J18" s="8"/>
      <c r="K18" s="4">
        <v>68250</v>
      </c>
      <c r="L18" s="4">
        <f t="shared" si="3"/>
        <v>0</v>
      </c>
      <c r="M18" s="21">
        <v>0.2</v>
      </c>
      <c r="N18" s="4">
        <f t="shared" si="4"/>
        <v>0</v>
      </c>
      <c r="O18" s="4">
        <f t="shared" si="5"/>
        <v>0</v>
      </c>
    </row>
    <row r="19" spans="1:15" ht="24" outlineLevel="2">
      <c r="A19" s="26" t="s">
        <v>106</v>
      </c>
      <c r="B19" s="6" t="s">
        <v>49</v>
      </c>
      <c r="C19" s="3">
        <v>7</v>
      </c>
      <c r="D19" s="6" t="s">
        <v>56</v>
      </c>
      <c r="E19" s="52" t="s">
        <v>180</v>
      </c>
      <c r="F19" s="6" t="s">
        <v>4</v>
      </c>
      <c r="G19" s="6"/>
      <c r="H19" s="6" t="s">
        <v>126</v>
      </c>
      <c r="I19" s="33" t="s">
        <v>129</v>
      </c>
      <c r="J19" s="8"/>
      <c r="K19" s="4">
        <v>122500</v>
      </c>
      <c r="L19" s="4">
        <f t="shared" si="3"/>
        <v>0</v>
      </c>
      <c r="M19" s="21">
        <v>0.2</v>
      </c>
      <c r="N19" s="4">
        <f t="shared" si="4"/>
        <v>0</v>
      </c>
      <c r="O19" s="4">
        <f t="shared" si="5"/>
        <v>0</v>
      </c>
    </row>
    <row r="20" spans="1:15" ht="24.75" outlineLevel="2" thickBot="1">
      <c r="A20" s="26" t="s">
        <v>106</v>
      </c>
      <c r="B20" s="6" t="s">
        <v>49</v>
      </c>
      <c r="C20" s="3">
        <v>8</v>
      </c>
      <c r="D20" s="6" t="s">
        <v>57</v>
      </c>
      <c r="E20" s="52" t="s">
        <v>181</v>
      </c>
      <c r="F20" s="6" t="s">
        <v>4</v>
      </c>
      <c r="G20" s="6" t="s">
        <v>32</v>
      </c>
      <c r="H20" s="6" t="s">
        <v>127</v>
      </c>
      <c r="I20" s="33" t="s">
        <v>129</v>
      </c>
      <c r="J20" s="8"/>
      <c r="K20" s="4">
        <v>65000</v>
      </c>
      <c r="L20" s="4">
        <f t="shared" si="3"/>
        <v>0</v>
      </c>
      <c r="M20" s="21">
        <v>0.2</v>
      </c>
      <c r="N20" s="4">
        <f t="shared" si="4"/>
        <v>0</v>
      </c>
      <c r="O20" s="4">
        <f t="shared" si="5"/>
        <v>0</v>
      </c>
    </row>
    <row r="21" spans="1:15" s="32" customFormat="1" ht="12.75" thickBot="1">
      <c r="A21" s="49" t="s">
        <v>111</v>
      </c>
      <c r="B21" s="50"/>
      <c r="C21" s="50"/>
      <c r="D21" s="50"/>
      <c r="E21" s="50"/>
      <c r="F21" s="50"/>
      <c r="G21" s="50"/>
      <c r="H21" s="50"/>
      <c r="I21" s="50"/>
      <c r="J21" s="50"/>
      <c r="K21" s="51"/>
      <c r="L21" s="27">
        <f>SUBTOTAL(9,L13:L20)</f>
        <v>0</v>
      </c>
      <c r="M21" s="28"/>
      <c r="N21" s="29">
        <f>SUBTOTAL(9,N13:N20)</f>
        <v>0</v>
      </c>
      <c r="O21" s="29">
        <f>SUBTOTAL(9,O13:O20)</f>
        <v>0</v>
      </c>
    </row>
    <row r="22" spans="1:15" s="32" customFormat="1" ht="144" customHeight="1" outlineLevel="2">
      <c r="A22" s="26" t="s">
        <v>107</v>
      </c>
      <c r="B22" s="6" t="s">
        <v>58</v>
      </c>
      <c r="C22" s="3">
        <v>1</v>
      </c>
      <c r="D22" s="6" t="s">
        <v>59</v>
      </c>
      <c r="E22" s="52" t="s">
        <v>182</v>
      </c>
      <c r="F22" s="6" t="s">
        <v>4</v>
      </c>
      <c r="G22" s="6" t="s">
        <v>23</v>
      </c>
      <c r="H22" s="30" t="s">
        <v>131</v>
      </c>
      <c r="I22" s="34" t="s">
        <v>130</v>
      </c>
      <c r="J22" s="8"/>
      <c r="K22" s="4">
        <v>189000</v>
      </c>
      <c r="L22" s="4">
        <f t="shared" ref="L22:L33" si="6">J22*K22</f>
        <v>0</v>
      </c>
      <c r="M22" s="21">
        <v>0.2</v>
      </c>
      <c r="N22" s="4">
        <f t="shared" ref="N22:N33" si="7">L22*M22</f>
        <v>0</v>
      </c>
      <c r="O22" s="4">
        <f t="shared" ref="O22:O33" si="8">L22+N22</f>
        <v>0</v>
      </c>
    </row>
    <row r="23" spans="1:15" s="32" customFormat="1" ht="144.75" customHeight="1" outlineLevel="2">
      <c r="A23" s="26" t="s">
        <v>107</v>
      </c>
      <c r="B23" s="6" t="s">
        <v>58</v>
      </c>
      <c r="C23" s="3">
        <v>2</v>
      </c>
      <c r="D23" s="6" t="s">
        <v>60</v>
      </c>
      <c r="E23" s="52" t="s">
        <v>183</v>
      </c>
      <c r="F23" s="6" t="s">
        <v>4</v>
      </c>
      <c r="G23" s="6" t="s">
        <v>23</v>
      </c>
      <c r="H23" s="30" t="s">
        <v>132</v>
      </c>
      <c r="I23" s="34" t="s">
        <v>130</v>
      </c>
      <c r="J23" s="8"/>
      <c r="K23" s="4">
        <v>189000</v>
      </c>
      <c r="L23" s="4">
        <f t="shared" si="6"/>
        <v>0</v>
      </c>
      <c r="M23" s="21">
        <v>0.2</v>
      </c>
      <c r="N23" s="4">
        <f t="shared" si="7"/>
        <v>0</v>
      </c>
      <c r="O23" s="4">
        <f t="shared" si="8"/>
        <v>0</v>
      </c>
    </row>
    <row r="24" spans="1:15" s="32" customFormat="1" ht="60" outlineLevel="2">
      <c r="A24" s="26" t="s">
        <v>107</v>
      </c>
      <c r="B24" s="6" t="s">
        <v>58</v>
      </c>
      <c r="C24" s="3">
        <v>3</v>
      </c>
      <c r="D24" s="6" t="s">
        <v>61</v>
      </c>
      <c r="E24" s="52" t="s">
        <v>184</v>
      </c>
      <c r="F24" s="6" t="s">
        <v>4</v>
      </c>
      <c r="G24" s="6" t="s">
        <v>62</v>
      </c>
      <c r="H24" s="30" t="s">
        <v>133</v>
      </c>
      <c r="I24" s="34" t="s">
        <v>130</v>
      </c>
      <c r="J24" s="8"/>
      <c r="K24" s="4">
        <v>25725</v>
      </c>
      <c r="L24" s="4">
        <f t="shared" si="6"/>
        <v>0</v>
      </c>
      <c r="M24" s="21">
        <v>0.2</v>
      </c>
      <c r="N24" s="4">
        <f t="shared" si="7"/>
        <v>0</v>
      </c>
      <c r="O24" s="4">
        <f t="shared" si="8"/>
        <v>0</v>
      </c>
    </row>
    <row r="25" spans="1:15" s="32" customFormat="1" ht="24" outlineLevel="2">
      <c r="A25" s="26" t="s">
        <v>107</v>
      </c>
      <c r="B25" s="6" t="s">
        <v>58</v>
      </c>
      <c r="C25" s="3">
        <v>4</v>
      </c>
      <c r="D25" s="6" t="s">
        <v>63</v>
      </c>
      <c r="E25" s="52" t="s">
        <v>185</v>
      </c>
      <c r="F25" s="6" t="s">
        <v>4</v>
      </c>
      <c r="G25" s="6" t="s">
        <v>28</v>
      </c>
      <c r="H25" s="30" t="s">
        <v>134</v>
      </c>
      <c r="I25" s="34" t="s">
        <v>130</v>
      </c>
      <c r="J25" s="8"/>
      <c r="K25" s="4">
        <v>25200</v>
      </c>
      <c r="L25" s="4">
        <f t="shared" si="6"/>
        <v>0</v>
      </c>
      <c r="M25" s="21">
        <v>0.2</v>
      </c>
      <c r="N25" s="4">
        <f t="shared" si="7"/>
        <v>0</v>
      </c>
      <c r="O25" s="4">
        <f t="shared" si="8"/>
        <v>0</v>
      </c>
    </row>
    <row r="26" spans="1:15" s="32" customFormat="1" ht="132" outlineLevel="2">
      <c r="A26" s="26" t="s">
        <v>107</v>
      </c>
      <c r="B26" s="6" t="s">
        <v>58</v>
      </c>
      <c r="C26" s="3">
        <v>5</v>
      </c>
      <c r="D26" s="6" t="s">
        <v>64</v>
      </c>
      <c r="E26" s="52" t="s">
        <v>186</v>
      </c>
      <c r="F26" s="6" t="s">
        <v>4</v>
      </c>
      <c r="G26" s="6" t="s">
        <v>23</v>
      </c>
      <c r="H26" s="30" t="s">
        <v>135</v>
      </c>
      <c r="I26" s="34" t="s">
        <v>130</v>
      </c>
      <c r="J26" s="8"/>
      <c r="K26" s="4">
        <v>189000</v>
      </c>
      <c r="L26" s="4">
        <f t="shared" si="6"/>
        <v>0</v>
      </c>
      <c r="M26" s="21">
        <v>0.2</v>
      </c>
      <c r="N26" s="4">
        <f t="shared" si="7"/>
        <v>0</v>
      </c>
      <c r="O26" s="4">
        <f t="shared" si="8"/>
        <v>0</v>
      </c>
    </row>
    <row r="27" spans="1:15" s="32" customFormat="1" ht="132" outlineLevel="2">
      <c r="A27" s="26" t="s">
        <v>107</v>
      </c>
      <c r="B27" s="6" t="s">
        <v>58</v>
      </c>
      <c r="C27" s="3">
        <v>6</v>
      </c>
      <c r="D27" s="6" t="s">
        <v>65</v>
      </c>
      <c r="E27" s="52" t="s">
        <v>187</v>
      </c>
      <c r="F27" s="6" t="s">
        <v>4</v>
      </c>
      <c r="G27" s="6" t="s">
        <v>23</v>
      </c>
      <c r="H27" s="30" t="s">
        <v>136</v>
      </c>
      <c r="I27" s="34" t="s">
        <v>130</v>
      </c>
      <c r="J27" s="8"/>
      <c r="K27" s="4">
        <v>189000</v>
      </c>
      <c r="L27" s="4">
        <f t="shared" si="6"/>
        <v>0</v>
      </c>
      <c r="M27" s="21">
        <v>0.2</v>
      </c>
      <c r="N27" s="4">
        <f t="shared" si="7"/>
        <v>0</v>
      </c>
      <c r="O27" s="4">
        <f t="shared" si="8"/>
        <v>0</v>
      </c>
    </row>
    <row r="28" spans="1:15" s="32" customFormat="1" ht="48" outlineLevel="2">
      <c r="A28" s="26" t="s">
        <v>107</v>
      </c>
      <c r="B28" s="6" t="s">
        <v>58</v>
      </c>
      <c r="C28" s="3">
        <v>7</v>
      </c>
      <c r="D28" s="6" t="s">
        <v>66</v>
      </c>
      <c r="E28" s="52" t="s">
        <v>188</v>
      </c>
      <c r="F28" s="6" t="s">
        <v>4</v>
      </c>
      <c r="G28" s="6" t="s">
        <v>67</v>
      </c>
      <c r="H28" s="30" t="s">
        <v>137</v>
      </c>
      <c r="I28" s="34" t="s">
        <v>130</v>
      </c>
      <c r="J28" s="8"/>
      <c r="K28" s="4">
        <v>23100</v>
      </c>
      <c r="L28" s="4">
        <f t="shared" si="6"/>
        <v>0</v>
      </c>
      <c r="M28" s="21">
        <v>0.2</v>
      </c>
      <c r="N28" s="4">
        <f t="shared" si="7"/>
        <v>0</v>
      </c>
      <c r="O28" s="4">
        <f t="shared" si="8"/>
        <v>0</v>
      </c>
    </row>
    <row r="29" spans="1:15" s="32" customFormat="1" ht="24" outlineLevel="2">
      <c r="A29" s="26" t="s">
        <v>107</v>
      </c>
      <c r="B29" s="6" t="s">
        <v>58</v>
      </c>
      <c r="C29" s="3">
        <v>8</v>
      </c>
      <c r="D29" s="6" t="s">
        <v>68</v>
      </c>
      <c r="E29" s="52" t="s">
        <v>189</v>
      </c>
      <c r="F29" s="6" t="s">
        <v>4</v>
      </c>
      <c r="G29" s="6" t="s">
        <v>28</v>
      </c>
      <c r="H29" s="31" t="s">
        <v>138</v>
      </c>
      <c r="I29" s="34" t="s">
        <v>130</v>
      </c>
      <c r="J29" s="8"/>
      <c r="K29" s="4">
        <v>14700</v>
      </c>
      <c r="L29" s="4">
        <f t="shared" si="6"/>
        <v>0</v>
      </c>
      <c r="M29" s="21">
        <v>0.2</v>
      </c>
      <c r="N29" s="4">
        <f t="shared" si="7"/>
        <v>0</v>
      </c>
      <c r="O29" s="4">
        <f t="shared" si="8"/>
        <v>0</v>
      </c>
    </row>
    <row r="30" spans="1:15" s="32" customFormat="1" ht="132" outlineLevel="2">
      <c r="A30" s="26" t="s">
        <v>107</v>
      </c>
      <c r="B30" s="6" t="s">
        <v>58</v>
      </c>
      <c r="C30" s="3">
        <v>9</v>
      </c>
      <c r="D30" s="6" t="s">
        <v>69</v>
      </c>
      <c r="E30" s="52" t="s">
        <v>190</v>
      </c>
      <c r="F30" s="6" t="s">
        <v>4</v>
      </c>
      <c r="G30" s="6" t="s">
        <v>23</v>
      </c>
      <c r="H30" s="35" t="s">
        <v>139</v>
      </c>
      <c r="I30" s="34" t="s">
        <v>130</v>
      </c>
      <c r="J30" s="8"/>
      <c r="K30" s="4">
        <v>189000</v>
      </c>
      <c r="L30" s="4">
        <f t="shared" si="6"/>
        <v>0</v>
      </c>
      <c r="M30" s="21">
        <v>0.2</v>
      </c>
      <c r="N30" s="4">
        <f t="shared" si="7"/>
        <v>0</v>
      </c>
      <c r="O30" s="4">
        <f t="shared" si="8"/>
        <v>0</v>
      </c>
    </row>
    <row r="31" spans="1:15" s="32" customFormat="1" ht="132" outlineLevel="2">
      <c r="A31" s="26" t="s">
        <v>107</v>
      </c>
      <c r="B31" s="6" t="s">
        <v>58</v>
      </c>
      <c r="C31" s="3">
        <v>10</v>
      </c>
      <c r="D31" s="6" t="s">
        <v>70</v>
      </c>
      <c r="E31" s="52" t="s">
        <v>191</v>
      </c>
      <c r="F31" s="6" t="s">
        <v>4</v>
      </c>
      <c r="G31" s="6" t="s">
        <v>23</v>
      </c>
      <c r="H31" s="35" t="s">
        <v>140</v>
      </c>
      <c r="I31" s="34" t="s">
        <v>130</v>
      </c>
      <c r="J31" s="8"/>
      <c r="K31" s="4">
        <v>189000</v>
      </c>
      <c r="L31" s="4">
        <f t="shared" si="6"/>
        <v>0</v>
      </c>
      <c r="M31" s="21">
        <v>0.2</v>
      </c>
      <c r="N31" s="4">
        <f t="shared" si="7"/>
        <v>0</v>
      </c>
      <c r="O31" s="4">
        <f t="shared" si="8"/>
        <v>0</v>
      </c>
    </row>
    <row r="32" spans="1:15" s="32" customFormat="1" ht="24" outlineLevel="2">
      <c r="A32" s="26" t="s">
        <v>107</v>
      </c>
      <c r="B32" s="6" t="s">
        <v>58</v>
      </c>
      <c r="C32" s="3">
        <v>11</v>
      </c>
      <c r="D32" s="6" t="s">
        <v>71</v>
      </c>
      <c r="E32" s="52" t="s">
        <v>192</v>
      </c>
      <c r="F32" s="6" t="s">
        <v>4</v>
      </c>
      <c r="G32" s="6" t="s">
        <v>28</v>
      </c>
      <c r="H32" s="35" t="s">
        <v>141</v>
      </c>
      <c r="I32" s="34" t="s">
        <v>130</v>
      </c>
      <c r="J32" s="8"/>
      <c r="K32" s="4">
        <v>25200</v>
      </c>
      <c r="L32" s="4">
        <f t="shared" si="6"/>
        <v>0</v>
      </c>
      <c r="M32" s="21">
        <v>0.2</v>
      </c>
      <c r="N32" s="4">
        <f t="shared" si="7"/>
        <v>0</v>
      </c>
      <c r="O32" s="4">
        <f t="shared" si="8"/>
        <v>0</v>
      </c>
    </row>
    <row r="33" spans="1:15" s="32" customFormat="1" ht="24.75" outlineLevel="2" thickBot="1">
      <c r="A33" s="26" t="s">
        <v>107</v>
      </c>
      <c r="B33" s="6" t="s">
        <v>58</v>
      </c>
      <c r="C33" s="3">
        <v>12</v>
      </c>
      <c r="D33" s="6" t="s">
        <v>72</v>
      </c>
      <c r="E33" s="52" t="s">
        <v>193</v>
      </c>
      <c r="F33" s="6" t="s">
        <v>4</v>
      </c>
      <c r="G33" s="6" t="s">
        <v>28</v>
      </c>
      <c r="H33" s="35" t="s">
        <v>139</v>
      </c>
      <c r="I33" s="34" t="s">
        <v>130</v>
      </c>
      <c r="J33" s="8"/>
      <c r="K33" s="4">
        <v>25200</v>
      </c>
      <c r="L33" s="4">
        <f t="shared" si="6"/>
        <v>0</v>
      </c>
      <c r="M33" s="21">
        <v>0.2</v>
      </c>
      <c r="N33" s="4">
        <f t="shared" si="7"/>
        <v>0</v>
      </c>
      <c r="O33" s="4">
        <f t="shared" si="8"/>
        <v>0</v>
      </c>
    </row>
    <row r="34" spans="1:15" s="32" customFormat="1" ht="12.75" thickBot="1">
      <c r="A34" s="49" t="s">
        <v>112</v>
      </c>
      <c r="B34" s="50"/>
      <c r="C34" s="50"/>
      <c r="D34" s="50"/>
      <c r="E34" s="50"/>
      <c r="F34" s="50"/>
      <c r="G34" s="50"/>
      <c r="H34" s="50"/>
      <c r="I34" s="50"/>
      <c r="J34" s="50"/>
      <c r="K34" s="51"/>
      <c r="L34" s="27">
        <f>SUBTOTAL(9,L22:L33)</f>
        <v>0</v>
      </c>
      <c r="M34" s="28"/>
      <c r="N34" s="29">
        <f>SUBTOTAL(9,N22:N33)</f>
        <v>0</v>
      </c>
      <c r="O34" s="29">
        <f>SUBTOTAL(9,O22:O33)</f>
        <v>0</v>
      </c>
    </row>
    <row r="35" spans="1:15" ht="24" outlineLevel="2">
      <c r="A35" s="26" t="s">
        <v>108</v>
      </c>
      <c r="B35" s="6" t="s">
        <v>73</v>
      </c>
      <c r="C35" s="3">
        <v>1</v>
      </c>
      <c r="D35" s="6" t="s">
        <v>74</v>
      </c>
      <c r="E35" s="52" t="s">
        <v>194</v>
      </c>
      <c r="F35" s="6" t="s">
        <v>4</v>
      </c>
      <c r="G35" s="6" t="s">
        <v>21</v>
      </c>
      <c r="H35" s="30" t="s">
        <v>143</v>
      </c>
      <c r="I35" s="30" t="s">
        <v>142</v>
      </c>
      <c r="J35" s="8"/>
      <c r="K35" s="4">
        <v>64000</v>
      </c>
      <c r="L35" s="4">
        <f t="shared" ref="L35:L36" si="9">J35*K35</f>
        <v>0</v>
      </c>
      <c r="M35" s="21">
        <v>0.2</v>
      </c>
      <c r="N35" s="4">
        <f t="shared" ref="N35:N36" si="10">L35*M35</f>
        <v>0</v>
      </c>
      <c r="O35" s="4">
        <f t="shared" ref="O35:O36" si="11">L35+N35</f>
        <v>0</v>
      </c>
    </row>
    <row r="36" spans="1:15" ht="24.75" outlineLevel="2" thickBot="1">
      <c r="A36" s="26" t="s">
        <v>108</v>
      </c>
      <c r="B36" s="6" t="s">
        <v>73</v>
      </c>
      <c r="C36" s="3">
        <v>2</v>
      </c>
      <c r="D36" s="6" t="s">
        <v>75</v>
      </c>
      <c r="E36" s="52" t="s">
        <v>195</v>
      </c>
      <c r="F36" s="6" t="s">
        <v>4</v>
      </c>
      <c r="G36" s="6" t="s">
        <v>21</v>
      </c>
      <c r="H36" s="30" t="s">
        <v>144</v>
      </c>
      <c r="I36" s="30" t="s">
        <v>142</v>
      </c>
      <c r="J36" s="8"/>
      <c r="K36" s="4">
        <v>64000</v>
      </c>
      <c r="L36" s="4">
        <f t="shared" si="9"/>
        <v>0</v>
      </c>
      <c r="M36" s="21">
        <v>0.2</v>
      </c>
      <c r="N36" s="4">
        <f t="shared" si="10"/>
        <v>0</v>
      </c>
      <c r="O36" s="4">
        <f t="shared" si="11"/>
        <v>0</v>
      </c>
    </row>
    <row r="37" spans="1:15" s="32" customFormat="1" ht="12.75" thickBot="1">
      <c r="A37" s="49" t="s">
        <v>113</v>
      </c>
      <c r="B37" s="50"/>
      <c r="C37" s="50"/>
      <c r="D37" s="50"/>
      <c r="E37" s="50"/>
      <c r="F37" s="50"/>
      <c r="G37" s="50"/>
      <c r="H37" s="50"/>
      <c r="I37" s="50"/>
      <c r="J37" s="50"/>
      <c r="K37" s="51"/>
      <c r="L37" s="27">
        <f>SUBTOTAL(9,L35:L36)</f>
        <v>0</v>
      </c>
      <c r="M37" s="28"/>
      <c r="N37" s="29">
        <f>SUBTOTAL(9,N35:N36)</f>
        <v>0</v>
      </c>
      <c r="O37" s="29">
        <f>SUBTOTAL(9,O35:O36)</f>
        <v>0</v>
      </c>
    </row>
    <row r="38" spans="1:15" ht="36" outlineLevel="2">
      <c r="A38" s="26" t="s">
        <v>109</v>
      </c>
      <c r="B38" s="6" t="s">
        <v>77</v>
      </c>
      <c r="C38" s="3">
        <v>1</v>
      </c>
      <c r="D38" s="6" t="s">
        <v>78</v>
      </c>
      <c r="E38" s="52" t="s">
        <v>196</v>
      </c>
      <c r="F38" s="6" t="s">
        <v>4</v>
      </c>
      <c r="G38" s="6" t="s">
        <v>25</v>
      </c>
      <c r="H38" s="35" t="s">
        <v>146</v>
      </c>
      <c r="I38" s="35" t="s">
        <v>145</v>
      </c>
      <c r="J38" s="8"/>
      <c r="K38" s="36">
        <v>14200</v>
      </c>
      <c r="L38" s="4">
        <f t="shared" ref="L38:L42" si="12">J38*K38</f>
        <v>0</v>
      </c>
      <c r="M38" s="21">
        <v>0.2</v>
      </c>
      <c r="N38" s="4">
        <f t="shared" ref="N38:N42" si="13">L38*M38</f>
        <v>0</v>
      </c>
      <c r="O38" s="4">
        <f t="shared" ref="O38:O42" si="14">L38+N38</f>
        <v>0</v>
      </c>
    </row>
    <row r="39" spans="1:15" ht="36" outlineLevel="2">
      <c r="A39" s="26" t="s">
        <v>109</v>
      </c>
      <c r="B39" s="6" t="s">
        <v>77</v>
      </c>
      <c r="C39" s="3">
        <v>2</v>
      </c>
      <c r="D39" s="6" t="s">
        <v>79</v>
      </c>
      <c r="E39" s="52" t="s">
        <v>197</v>
      </c>
      <c r="F39" s="6" t="s">
        <v>4</v>
      </c>
      <c r="G39" s="6" t="s">
        <v>25</v>
      </c>
      <c r="H39" s="35" t="s">
        <v>147</v>
      </c>
      <c r="I39" s="35" t="s">
        <v>145</v>
      </c>
      <c r="J39" s="8"/>
      <c r="K39" s="36">
        <v>11950</v>
      </c>
      <c r="L39" s="4">
        <f t="shared" si="12"/>
        <v>0</v>
      </c>
      <c r="M39" s="21">
        <v>0.2</v>
      </c>
      <c r="N39" s="4">
        <f t="shared" si="13"/>
        <v>0</v>
      </c>
      <c r="O39" s="4">
        <f t="shared" si="14"/>
        <v>0</v>
      </c>
    </row>
    <row r="40" spans="1:15" ht="36" outlineLevel="2">
      <c r="A40" s="26" t="s">
        <v>109</v>
      </c>
      <c r="B40" s="6" t="s">
        <v>77</v>
      </c>
      <c r="C40" s="3">
        <v>3</v>
      </c>
      <c r="D40" s="6" t="s">
        <v>80</v>
      </c>
      <c r="E40" s="52" t="s">
        <v>198</v>
      </c>
      <c r="F40" s="6" t="s">
        <v>4</v>
      </c>
      <c r="G40" s="6" t="s">
        <v>25</v>
      </c>
      <c r="H40" s="35" t="s">
        <v>148</v>
      </c>
      <c r="I40" s="35" t="s">
        <v>145</v>
      </c>
      <c r="J40" s="8"/>
      <c r="K40" s="36">
        <v>11950</v>
      </c>
      <c r="L40" s="4">
        <f t="shared" si="12"/>
        <v>0</v>
      </c>
      <c r="M40" s="21">
        <v>0.2</v>
      </c>
      <c r="N40" s="4">
        <f t="shared" si="13"/>
        <v>0</v>
      </c>
      <c r="O40" s="4">
        <f t="shared" si="14"/>
        <v>0</v>
      </c>
    </row>
    <row r="41" spans="1:15" ht="36" outlineLevel="2">
      <c r="A41" s="26" t="s">
        <v>109</v>
      </c>
      <c r="B41" s="6" t="s">
        <v>77</v>
      </c>
      <c r="C41" s="3">
        <v>4</v>
      </c>
      <c r="D41" s="6" t="s">
        <v>81</v>
      </c>
      <c r="E41" s="52" t="s">
        <v>199</v>
      </c>
      <c r="F41" s="6" t="s">
        <v>4</v>
      </c>
      <c r="G41" s="6" t="s">
        <v>25</v>
      </c>
      <c r="H41" s="35" t="s">
        <v>149</v>
      </c>
      <c r="I41" s="35" t="s">
        <v>145</v>
      </c>
      <c r="J41" s="8"/>
      <c r="K41" s="36">
        <v>14200</v>
      </c>
      <c r="L41" s="4">
        <f t="shared" si="12"/>
        <v>0</v>
      </c>
      <c r="M41" s="21">
        <v>0.2</v>
      </c>
      <c r="N41" s="4">
        <f t="shared" si="13"/>
        <v>0</v>
      </c>
      <c r="O41" s="4">
        <f t="shared" si="14"/>
        <v>0</v>
      </c>
    </row>
    <row r="42" spans="1:15" ht="36" outlineLevel="2">
      <c r="A42" s="26" t="s">
        <v>109</v>
      </c>
      <c r="B42" s="6" t="s">
        <v>77</v>
      </c>
      <c r="C42" s="3">
        <v>5</v>
      </c>
      <c r="D42" s="6" t="s">
        <v>82</v>
      </c>
      <c r="E42" s="52" t="s">
        <v>200</v>
      </c>
      <c r="F42" s="6" t="s">
        <v>4</v>
      </c>
      <c r="G42" s="6" t="s">
        <v>25</v>
      </c>
      <c r="H42" s="35" t="s">
        <v>150</v>
      </c>
      <c r="I42" s="35" t="s">
        <v>145</v>
      </c>
      <c r="J42" s="8"/>
      <c r="K42" s="36">
        <v>11950</v>
      </c>
      <c r="L42" s="4">
        <f t="shared" si="12"/>
        <v>0</v>
      </c>
      <c r="M42" s="21">
        <v>0.2</v>
      </c>
      <c r="N42" s="4">
        <f t="shared" si="13"/>
        <v>0</v>
      </c>
      <c r="O42" s="4">
        <f t="shared" si="14"/>
        <v>0</v>
      </c>
    </row>
    <row r="43" spans="1:15" ht="36" outlineLevel="2">
      <c r="A43" s="26" t="s">
        <v>109</v>
      </c>
      <c r="B43" s="6" t="s">
        <v>77</v>
      </c>
      <c r="C43" s="3">
        <v>6</v>
      </c>
      <c r="D43" s="6" t="s">
        <v>83</v>
      </c>
      <c r="E43" s="52" t="s">
        <v>201</v>
      </c>
      <c r="F43" s="6" t="s">
        <v>4</v>
      </c>
      <c r="G43" s="6" t="s">
        <v>25</v>
      </c>
      <c r="H43" s="35" t="s">
        <v>151</v>
      </c>
      <c r="I43" s="35" t="s">
        <v>145</v>
      </c>
      <c r="J43" s="8"/>
      <c r="K43" s="36">
        <v>14200</v>
      </c>
      <c r="L43" s="4">
        <f t="shared" ref="L43:L50" si="15">J43*K43</f>
        <v>0</v>
      </c>
      <c r="M43" s="21">
        <v>0.2</v>
      </c>
      <c r="N43" s="4">
        <f t="shared" ref="N43:N50" si="16">L43*M43</f>
        <v>0</v>
      </c>
      <c r="O43" s="4">
        <f t="shared" ref="O43:O50" si="17">L43+N43</f>
        <v>0</v>
      </c>
    </row>
    <row r="44" spans="1:15" ht="36" outlineLevel="2">
      <c r="A44" s="26" t="s">
        <v>109</v>
      </c>
      <c r="B44" s="6" t="s">
        <v>77</v>
      </c>
      <c r="C44" s="3">
        <v>7</v>
      </c>
      <c r="D44" s="6" t="s">
        <v>84</v>
      </c>
      <c r="E44" s="52" t="s">
        <v>202</v>
      </c>
      <c r="F44" s="6" t="s">
        <v>4</v>
      </c>
      <c r="G44" s="6" t="s">
        <v>25</v>
      </c>
      <c r="H44" s="35" t="s">
        <v>152</v>
      </c>
      <c r="I44" s="35" t="s">
        <v>145</v>
      </c>
      <c r="J44" s="8"/>
      <c r="K44" s="36">
        <v>12700</v>
      </c>
      <c r="L44" s="4">
        <f t="shared" si="15"/>
        <v>0</v>
      </c>
      <c r="M44" s="21">
        <v>0.2</v>
      </c>
      <c r="N44" s="4">
        <f t="shared" si="16"/>
        <v>0</v>
      </c>
      <c r="O44" s="4">
        <f t="shared" si="17"/>
        <v>0</v>
      </c>
    </row>
    <row r="45" spans="1:15" s="32" customFormat="1" ht="36" outlineLevel="2">
      <c r="A45" s="26" t="s">
        <v>109</v>
      </c>
      <c r="B45" s="6" t="s">
        <v>77</v>
      </c>
      <c r="C45" s="3">
        <v>8</v>
      </c>
      <c r="D45" s="6" t="s">
        <v>85</v>
      </c>
      <c r="E45" s="52" t="s">
        <v>203</v>
      </c>
      <c r="F45" s="6" t="s">
        <v>4</v>
      </c>
      <c r="G45" s="6" t="s">
        <v>25</v>
      </c>
      <c r="H45" s="35" t="s">
        <v>153</v>
      </c>
      <c r="I45" s="35" t="s">
        <v>145</v>
      </c>
      <c r="J45" s="8"/>
      <c r="K45" s="36">
        <v>12700</v>
      </c>
      <c r="L45" s="4">
        <f t="shared" si="15"/>
        <v>0</v>
      </c>
      <c r="M45" s="21">
        <v>0.2</v>
      </c>
      <c r="N45" s="4">
        <f t="shared" si="16"/>
        <v>0</v>
      </c>
      <c r="O45" s="4">
        <f t="shared" si="17"/>
        <v>0</v>
      </c>
    </row>
    <row r="46" spans="1:15" ht="36" outlineLevel="2">
      <c r="A46" s="26" t="s">
        <v>109</v>
      </c>
      <c r="B46" s="6" t="s">
        <v>77</v>
      </c>
      <c r="C46" s="3">
        <v>9</v>
      </c>
      <c r="D46" s="6" t="s">
        <v>86</v>
      </c>
      <c r="E46" s="52" t="s">
        <v>204</v>
      </c>
      <c r="F46" s="6" t="s">
        <v>4</v>
      </c>
      <c r="G46" s="6" t="s">
        <v>25</v>
      </c>
      <c r="H46" s="35" t="s">
        <v>154</v>
      </c>
      <c r="I46" s="35" t="s">
        <v>145</v>
      </c>
      <c r="J46" s="8"/>
      <c r="K46" s="36">
        <v>16500</v>
      </c>
      <c r="L46" s="4">
        <f t="shared" si="15"/>
        <v>0</v>
      </c>
      <c r="M46" s="21">
        <v>0.2</v>
      </c>
      <c r="N46" s="4">
        <f t="shared" si="16"/>
        <v>0</v>
      </c>
      <c r="O46" s="4">
        <f t="shared" si="17"/>
        <v>0</v>
      </c>
    </row>
    <row r="47" spans="1:15" ht="36" outlineLevel="2">
      <c r="A47" s="26" t="s">
        <v>109</v>
      </c>
      <c r="B47" s="6" t="s">
        <v>77</v>
      </c>
      <c r="C47" s="3">
        <v>10</v>
      </c>
      <c r="D47" s="6" t="s">
        <v>87</v>
      </c>
      <c r="E47" s="52" t="s">
        <v>205</v>
      </c>
      <c r="F47" s="6" t="s">
        <v>4</v>
      </c>
      <c r="G47" s="6" t="s">
        <v>25</v>
      </c>
      <c r="H47" s="35" t="s">
        <v>155</v>
      </c>
      <c r="I47" s="35" t="s">
        <v>145</v>
      </c>
      <c r="J47" s="8"/>
      <c r="K47" s="36">
        <v>16500</v>
      </c>
      <c r="L47" s="4">
        <f t="shared" si="15"/>
        <v>0</v>
      </c>
      <c r="M47" s="21">
        <v>0.2</v>
      </c>
      <c r="N47" s="4">
        <f t="shared" si="16"/>
        <v>0</v>
      </c>
      <c r="O47" s="4">
        <f t="shared" si="17"/>
        <v>0</v>
      </c>
    </row>
    <row r="48" spans="1:15" ht="36" outlineLevel="2">
      <c r="A48" s="26" t="s">
        <v>109</v>
      </c>
      <c r="B48" s="6" t="s">
        <v>77</v>
      </c>
      <c r="C48" s="3">
        <v>11</v>
      </c>
      <c r="D48" s="6" t="s">
        <v>88</v>
      </c>
      <c r="E48" s="52" t="s">
        <v>206</v>
      </c>
      <c r="F48" s="6" t="s">
        <v>4</v>
      </c>
      <c r="G48" s="6" t="s">
        <v>25</v>
      </c>
      <c r="H48" s="35" t="s">
        <v>156</v>
      </c>
      <c r="I48" s="35" t="s">
        <v>145</v>
      </c>
      <c r="J48" s="8"/>
      <c r="K48" s="36">
        <v>16500</v>
      </c>
      <c r="L48" s="4">
        <f t="shared" si="15"/>
        <v>0</v>
      </c>
      <c r="M48" s="21">
        <v>0.2</v>
      </c>
      <c r="N48" s="4">
        <f t="shared" si="16"/>
        <v>0</v>
      </c>
      <c r="O48" s="4">
        <f t="shared" si="17"/>
        <v>0</v>
      </c>
    </row>
    <row r="49" spans="1:15" ht="36" outlineLevel="2">
      <c r="A49" s="26" t="s">
        <v>109</v>
      </c>
      <c r="B49" s="6" t="s">
        <v>77</v>
      </c>
      <c r="C49" s="3">
        <v>12</v>
      </c>
      <c r="D49" s="6" t="s">
        <v>29</v>
      </c>
      <c r="E49" s="52" t="s">
        <v>207</v>
      </c>
      <c r="F49" s="6" t="s">
        <v>4</v>
      </c>
      <c r="G49" s="6" t="s">
        <v>25</v>
      </c>
      <c r="H49" s="35" t="s">
        <v>157</v>
      </c>
      <c r="I49" s="35" t="s">
        <v>145</v>
      </c>
      <c r="J49" s="8"/>
      <c r="K49" s="36">
        <v>16000</v>
      </c>
      <c r="L49" s="4">
        <f t="shared" si="15"/>
        <v>0</v>
      </c>
      <c r="M49" s="21">
        <v>0.2</v>
      </c>
      <c r="N49" s="4">
        <f t="shared" si="16"/>
        <v>0</v>
      </c>
      <c r="O49" s="4">
        <f t="shared" si="17"/>
        <v>0</v>
      </c>
    </row>
    <row r="50" spans="1:15" ht="36.75" outlineLevel="2" thickBot="1">
      <c r="A50" s="26" t="s">
        <v>109</v>
      </c>
      <c r="B50" s="6" t="s">
        <v>77</v>
      </c>
      <c r="C50" s="3">
        <v>13</v>
      </c>
      <c r="D50" s="6" t="s">
        <v>89</v>
      </c>
      <c r="E50" s="52" t="s">
        <v>208</v>
      </c>
      <c r="F50" s="6" t="s">
        <v>4</v>
      </c>
      <c r="G50" s="6" t="s">
        <v>90</v>
      </c>
      <c r="H50" s="35" t="s">
        <v>158</v>
      </c>
      <c r="I50" s="35" t="s">
        <v>145</v>
      </c>
      <c r="J50" s="8"/>
      <c r="K50" s="36">
        <v>4000</v>
      </c>
      <c r="L50" s="4">
        <f t="shared" si="15"/>
        <v>0</v>
      </c>
      <c r="M50" s="21">
        <v>0.2</v>
      </c>
      <c r="N50" s="4">
        <f t="shared" si="16"/>
        <v>0</v>
      </c>
      <c r="O50" s="4">
        <f t="shared" si="17"/>
        <v>0</v>
      </c>
    </row>
    <row r="51" spans="1:15" s="32" customFormat="1" ht="12.75" thickBot="1">
      <c r="A51" s="49" t="s">
        <v>114</v>
      </c>
      <c r="B51" s="50"/>
      <c r="C51" s="50"/>
      <c r="D51" s="50"/>
      <c r="E51" s="50"/>
      <c r="F51" s="50"/>
      <c r="G51" s="50"/>
      <c r="H51" s="50"/>
      <c r="I51" s="50"/>
      <c r="J51" s="50"/>
      <c r="K51" s="51"/>
      <c r="L51" s="27">
        <f>SUBTOTAL(9,L38:L50)</f>
        <v>0</v>
      </c>
      <c r="M51" s="28"/>
      <c r="N51" s="29">
        <f>SUBTOTAL(9,N38:N50)</f>
        <v>0</v>
      </c>
      <c r="O51" s="29">
        <f>SUBTOTAL(9,O38:O50)</f>
        <v>0</v>
      </c>
    </row>
    <row r="52" spans="1:15" s="32" customFormat="1" ht="15.75" customHeight="1" thickBot="1">
      <c r="A52" s="49" t="s">
        <v>162</v>
      </c>
      <c r="B52" s="50"/>
      <c r="C52" s="50"/>
      <c r="D52" s="50"/>
      <c r="E52" s="50"/>
      <c r="F52" s="50"/>
      <c r="G52" s="50"/>
      <c r="H52" s="50"/>
      <c r="I52" s="50"/>
      <c r="J52" s="50"/>
      <c r="K52" s="51"/>
      <c r="L52" s="27">
        <f>SUBTOTAL(9,L5:L51)</f>
        <v>0</v>
      </c>
      <c r="M52" s="28"/>
      <c r="N52" s="29">
        <f>SUBTOTAL(9,N5:N51)</f>
        <v>0</v>
      </c>
      <c r="O52" s="29">
        <f>SUBTOTAL(9,O5:O51)</f>
        <v>0</v>
      </c>
    </row>
  </sheetData>
  <mergeCells count="9">
    <mergeCell ref="A1:O1"/>
    <mergeCell ref="A2:O2"/>
    <mergeCell ref="A3:O3"/>
    <mergeCell ref="A52:K52"/>
    <mergeCell ref="A21:K21"/>
    <mergeCell ref="A12:K12"/>
    <mergeCell ref="A34:K34"/>
    <mergeCell ref="A37:K37"/>
    <mergeCell ref="A51:K51"/>
  </mergeCells>
  <pageMargins left="0.7" right="0.7" top="0.75" bottom="0.75" header="0.3" footer="0.3"/>
  <pageSetup paperSize="8" scale="81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244F-509A-49FC-AA5D-24741FD572FD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5" customWidth="1"/>
    <col min="3" max="3" width="29.42578125" style="10" customWidth="1"/>
    <col min="4" max="4" width="11.42578125" customWidth="1"/>
  </cols>
  <sheetData>
    <row r="1" spans="1:4">
      <c r="A1" t="s">
        <v>93</v>
      </c>
      <c r="B1" s="19">
        <v>6786892550.8400059</v>
      </c>
    </row>
    <row r="3" spans="1:4">
      <c r="B3" s="18" t="s">
        <v>94</v>
      </c>
      <c r="C3" s="6" t="s">
        <v>95</v>
      </c>
      <c r="D3" s="6" t="s">
        <v>96</v>
      </c>
    </row>
    <row r="4" spans="1:4">
      <c r="A4" s="6">
        <v>1</v>
      </c>
      <c r="B4" s="18" t="s">
        <v>9</v>
      </c>
      <c r="C4" s="5">
        <v>1219231784.8900003</v>
      </c>
      <c r="D4" s="12">
        <f>C4/$C$32</f>
        <v>0.17964506963339183</v>
      </c>
    </row>
    <row r="5" spans="1:4">
      <c r="A5" s="6">
        <v>2</v>
      </c>
      <c r="B5" s="18" t="s">
        <v>16</v>
      </c>
      <c r="C5" s="5">
        <v>1164677148.0000012</v>
      </c>
      <c r="D5" s="12">
        <f>C5/$B$1</f>
        <v>0.17160683468546301</v>
      </c>
    </row>
    <row r="6" spans="1:4">
      <c r="A6" s="6">
        <v>3</v>
      </c>
      <c r="B6" s="18" t="s">
        <v>24</v>
      </c>
      <c r="C6" s="5">
        <v>934563507.10999954</v>
      </c>
      <c r="D6" s="12">
        <f t="shared" ref="D6:D31" si="0">C6/$B$1</f>
        <v>0.13770123810112916</v>
      </c>
    </row>
    <row r="7" spans="1:4">
      <c r="A7" s="6">
        <v>4</v>
      </c>
      <c r="B7" s="16" t="s">
        <v>3</v>
      </c>
      <c r="C7" s="5">
        <v>772227098.75999999</v>
      </c>
      <c r="D7" s="12">
        <f t="shared" si="0"/>
        <v>0.11378213121473719</v>
      </c>
    </row>
    <row r="8" spans="1:4">
      <c r="A8" s="6">
        <v>5</v>
      </c>
      <c r="B8" s="18" t="s">
        <v>11</v>
      </c>
      <c r="C8" s="5">
        <v>747708679.58000004</v>
      </c>
      <c r="D8" s="12">
        <f t="shared" si="0"/>
        <v>0.11016951778431457</v>
      </c>
    </row>
    <row r="9" spans="1:4" ht="17.25" customHeight="1">
      <c r="A9" s="6">
        <v>6</v>
      </c>
      <c r="B9" s="18" t="s">
        <v>13</v>
      </c>
      <c r="C9" s="5">
        <v>439475777.16999996</v>
      </c>
      <c r="D9" s="12">
        <f t="shared" si="0"/>
        <v>6.4753607616140407E-2</v>
      </c>
    </row>
    <row r="10" spans="1:4">
      <c r="A10" s="6">
        <v>7</v>
      </c>
      <c r="B10" s="20" t="s">
        <v>18</v>
      </c>
      <c r="C10" s="5">
        <v>420402230</v>
      </c>
      <c r="D10" s="12">
        <f t="shared" si="0"/>
        <v>6.1943257072482646E-2</v>
      </c>
    </row>
    <row r="11" spans="1:4">
      <c r="A11" s="6">
        <v>8</v>
      </c>
      <c r="B11" s="18" t="s">
        <v>6</v>
      </c>
      <c r="C11" s="5">
        <v>295831899</v>
      </c>
      <c r="D11" s="12">
        <f t="shared" si="0"/>
        <v>4.3588711149314605E-2</v>
      </c>
    </row>
    <row r="12" spans="1:4">
      <c r="A12" s="6">
        <v>9</v>
      </c>
      <c r="B12" s="18" t="s">
        <v>7</v>
      </c>
      <c r="C12" s="5">
        <v>199999848</v>
      </c>
      <c r="D12" s="12">
        <f t="shared" si="0"/>
        <v>2.946854491975805E-2</v>
      </c>
    </row>
    <row r="13" spans="1:4">
      <c r="A13" s="6">
        <v>10</v>
      </c>
      <c r="B13" s="18" t="s">
        <v>5</v>
      </c>
      <c r="C13" s="5">
        <v>126716354.72</v>
      </c>
      <c r="D13" s="12">
        <f t="shared" si="0"/>
        <v>1.8670747145439405E-2</v>
      </c>
    </row>
    <row r="14" spans="1:4">
      <c r="A14" s="6">
        <v>11</v>
      </c>
      <c r="B14" s="18" t="s">
        <v>76</v>
      </c>
      <c r="C14" s="5">
        <v>84944900</v>
      </c>
      <c r="D14" s="12">
        <f t="shared" si="0"/>
        <v>1.2516022518948892E-2</v>
      </c>
    </row>
    <row r="15" spans="1:4">
      <c r="A15" s="6">
        <v>12</v>
      </c>
      <c r="B15" s="18" t="s">
        <v>92</v>
      </c>
      <c r="C15" s="5">
        <v>76516600</v>
      </c>
      <c r="D15" s="12">
        <f t="shared" si="0"/>
        <v>1.1274172889407189E-2</v>
      </c>
    </row>
    <row r="16" spans="1:4">
      <c r="A16" s="6">
        <v>13</v>
      </c>
      <c r="B16" s="18" t="s">
        <v>91</v>
      </c>
      <c r="C16" s="5">
        <v>55540800</v>
      </c>
      <c r="D16" s="12">
        <f t="shared" si="0"/>
        <v>8.1835390178861423E-3</v>
      </c>
    </row>
    <row r="17" spans="1:4">
      <c r="A17" s="6">
        <v>14</v>
      </c>
      <c r="B17" s="18" t="s">
        <v>12</v>
      </c>
      <c r="C17" s="5">
        <v>48216077.560000002</v>
      </c>
      <c r="D17" s="12">
        <f t="shared" si="0"/>
        <v>7.1042936364201547E-3</v>
      </c>
    </row>
    <row r="18" spans="1:4">
      <c r="A18" s="6">
        <v>15</v>
      </c>
      <c r="B18" s="18" t="s">
        <v>31</v>
      </c>
      <c r="C18" s="5">
        <v>46057192</v>
      </c>
      <c r="D18" s="12">
        <f t="shared" si="0"/>
        <v>6.7861973141595637E-3</v>
      </c>
    </row>
    <row r="19" spans="1:4">
      <c r="A19" s="6">
        <v>16</v>
      </c>
      <c r="B19" s="18" t="s">
        <v>34</v>
      </c>
      <c r="C19" s="5">
        <v>22296987.199999999</v>
      </c>
      <c r="D19" s="12">
        <f t="shared" si="0"/>
        <v>3.2853013412213706E-3</v>
      </c>
    </row>
    <row r="20" spans="1:4">
      <c r="A20" s="6">
        <v>17</v>
      </c>
      <c r="B20" s="20" t="s">
        <v>15</v>
      </c>
      <c r="C20" s="5">
        <v>20487565</v>
      </c>
      <c r="D20" s="12">
        <f t="shared" si="0"/>
        <v>3.0186959417037298E-3</v>
      </c>
    </row>
    <row r="21" spans="1:4">
      <c r="A21" s="6">
        <v>18</v>
      </c>
      <c r="B21" s="18" t="s">
        <v>22</v>
      </c>
      <c r="C21" s="4">
        <v>18267940</v>
      </c>
      <c r="D21" s="12">
        <f t="shared" si="0"/>
        <v>2.691650098061299E-3</v>
      </c>
    </row>
    <row r="22" spans="1:4">
      <c r="A22" s="6">
        <v>19</v>
      </c>
      <c r="B22" s="18" t="s">
        <v>27</v>
      </c>
      <c r="C22" s="5">
        <v>17297120</v>
      </c>
      <c r="D22" s="12">
        <f t="shared" si="0"/>
        <v>2.5486067254533382E-3</v>
      </c>
    </row>
    <row r="23" spans="1:4">
      <c r="A23" s="6">
        <v>20</v>
      </c>
      <c r="B23" s="17" t="s">
        <v>20</v>
      </c>
      <c r="C23" s="5">
        <v>14351662</v>
      </c>
      <c r="D23" s="12">
        <f t="shared" si="0"/>
        <v>2.1146145887080106E-3</v>
      </c>
    </row>
    <row r="24" spans="1:4">
      <c r="A24" s="6">
        <v>21</v>
      </c>
      <c r="B24" s="18" t="s">
        <v>8</v>
      </c>
      <c r="C24" s="5">
        <v>12885051</v>
      </c>
      <c r="D24" s="12">
        <f t="shared" si="0"/>
        <v>1.8985199638095393E-3</v>
      </c>
    </row>
    <row r="25" spans="1:4">
      <c r="A25" s="6">
        <v>22</v>
      </c>
      <c r="B25" s="18" t="s">
        <v>14</v>
      </c>
      <c r="C25" s="5">
        <v>12253753</v>
      </c>
      <c r="D25" s="12">
        <f t="shared" si="0"/>
        <v>1.8055027257626714E-3</v>
      </c>
    </row>
    <row r="26" spans="1:4">
      <c r="A26" s="6">
        <v>23</v>
      </c>
      <c r="B26" s="18" t="s">
        <v>33</v>
      </c>
      <c r="C26" s="5">
        <v>9999176</v>
      </c>
      <c r="D26" s="12">
        <f t="shared" si="0"/>
        <v>1.4733069552961191E-3</v>
      </c>
    </row>
    <row r="27" spans="1:4">
      <c r="A27" s="6">
        <v>24</v>
      </c>
      <c r="B27" s="18" t="s">
        <v>30</v>
      </c>
      <c r="C27" s="5">
        <v>9635482</v>
      </c>
      <c r="D27" s="12">
        <f t="shared" si="0"/>
        <v>1.4197192496892303E-3</v>
      </c>
    </row>
    <row r="28" spans="1:4">
      <c r="A28" s="6">
        <v>25</v>
      </c>
      <c r="B28" s="18" t="s">
        <v>17</v>
      </c>
      <c r="C28" s="5">
        <v>7782670</v>
      </c>
      <c r="D28" s="12">
        <f t="shared" si="0"/>
        <v>1.146720673960979E-3</v>
      </c>
    </row>
    <row r="29" spans="1:4">
      <c r="A29" s="6">
        <v>26</v>
      </c>
      <c r="B29" s="17" t="s">
        <v>10</v>
      </c>
      <c r="C29" s="5">
        <v>5022305</v>
      </c>
      <c r="D29" s="12">
        <f t="shared" si="0"/>
        <v>7.4000066486663255E-4</v>
      </c>
    </row>
    <row r="30" spans="1:4">
      <c r="A30" s="6">
        <v>27</v>
      </c>
      <c r="B30" s="18" t="s">
        <v>19</v>
      </c>
      <c r="C30" s="5">
        <v>2849718.9</v>
      </c>
      <c r="D30" s="12">
        <f t="shared" si="0"/>
        <v>4.1988566617977378E-4</v>
      </c>
    </row>
    <row r="31" spans="1:4">
      <c r="A31" s="6">
        <v>28</v>
      </c>
      <c r="B31" s="18" t="s">
        <v>26</v>
      </c>
      <c r="C31" s="5">
        <v>1653223.95</v>
      </c>
      <c r="D31" s="12">
        <f t="shared" si="0"/>
        <v>2.4359070629391096E-4</v>
      </c>
    </row>
    <row r="32" spans="1:4" ht="30.75" customHeight="1">
      <c r="C32" s="13">
        <f>SUM(C4:C31)</f>
        <v>6786892550.8400011</v>
      </c>
      <c r="D32" s="14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2021-07-30T07:27:07Z</cp:lastPrinted>
  <dcterms:created xsi:type="dcterms:W3CDTF">2021-06-18T20:01:58Z</dcterms:created>
  <dcterms:modified xsi:type="dcterms:W3CDTF">2021-08-16T14:02:54Z</dcterms:modified>
</cp:coreProperties>
</file>