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1. Javne nabavke 2021\prilozi ugovora za smanjenje cena 19.05.2021\Citostatici sa Liste B i Liste D Liste lekova  404-1-110_20-20\"/>
    </mc:Choice>
  </mc:AlternateContent>
  <xr:revisionPtr revIDLastSave="0" documentId="13_ncr:1_{DE18C014-8AB2-4270-894E-9123F6183C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hoenix pharma d.o.o." sheetId="1" r:id="rId1"/>
    <sheet name="Obrzac KVI" sheetId="6" r:id="rId2"/>
  </sheets>
  <definedNames>
    <definedName name="OLE_LINK1" localSheetId="0">'Phoenix pharma d.o.o.'!$B$5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F14" i="6" s="1"/>
  <c r="M28" i="1"/>
  <c r="N28" i="1" l="1"/>
  <c r="N22" i="1"/>
  <c r="N23" i="1"/>
  <c r="N24" i="1"/>
  <c r="N25" i="1"/>
  <c r="N26" i="1"/>
  <c r="N21" i="1"/>
  <c r="N19" i="1"/>
  <c r="N18" i="1"/>
  <c r="N20" i="1" s="1"/>
  <c r="N10" i="1"/>
  <c r="N11" i="1"/>
  <c r="N12" i="1"/>
  <c r="N13" i="1"/>
  <c r="N14" i="1"/>
  <c r="N15" i="1"/>
  <c r="N17" i="1" s="1"/>
  <c r="N16" i="1"/>
  <c r="N9" i="1"/>
  <c r="N7" i="1"/>
  <c r="N6" i="1"/>
  <c r="M22" i="1"/>
  <c r="M23" i="1"/>
  <c r="M24" i="1"/>
  <c r="M25" i="1"/>
  <c r="M26" i="1"/>
  <c r="M21" i="1"/>
  <c r="M19" i="1"/>
  <c r="M18" i="1"/>
  <c r="M10" i="1"/>
  <c r="M11" i="1"/>
  <c r="M12" i="1"/>
  <c r="M13" i="1"/>
  <c r="M14" i="1"/>
  <c r="M15" i="1"/>
  <c r="M16" i="1"/>
  <c r="M9" i="1"/>
  <c r="M7" i="1"/>
  <c r="M6" i="1"/>
  <c r="M27" i="1" l="1"/>
  <c r="M8" i="1"/>
  <c r="N27" i="1"/>
  <c r="N8" i="1"/>
  <c r="N30" i="1" s="1"/>
  <c r="M17" i="1"/>
  <c r="M20" i="1"/>
  <c r="M30" i="1" l="1"/>
  <c r="M31" i="1" s="1"/>
  <c r="M32" i="1" s="1"/>
  <c r="E7" i="6"/>
  <c r="E9" i="6" s="1"/>
  <c r="F7" i="6"/>
  <c r="F9" i="6" s="1"/>
  <c r="N31" i="1"/>
  <c r="N32" i="1" s="1"/>
  <c r="G7" i="6" s="1"/>
  <c r="G9" i="6" s="1"/>
</calcChain>
</file>

<file path=xl/sharedStrings.xml><?xml version="1.0" encoding="utf-8"?>
<sst xmlns="http://schemas.openxmlformats.org/spreadsheetml/2006/main" count="173" uniqueCount="132">
  <si>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</si>
  <si>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</si>
  <si>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</si>
  <si>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</si>
  <si>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</si>
  <si>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</si>
  <si>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</si>
  <si>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</si>
  <si>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</si>
  <si>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Јединична цена</t>
  </si>
  <si>
    <t>ciklofosfamid</t>
  </si>
  <si>
    <t>ENDOXAN</t>
  </si>
  <si>
    <t>Baxter Oncology GmbH</t>
  </si>
  <si>
    <t>prašak za rastvor za injekciju</t>
  </si>
  <si>
    <t>500 mg</t>
  </si>
  <si>
    <t>bočica</t>
  </si>
  <si>
    <t>1000 mg</t>
  </si>
  <si>
    <t>Укупно за партију 1</t>
  </si>
  <si>
    <t>ifosfamid</t>
  </si>
  <si>
    <t>HOLOXAN</t>
  </si>
  <si>
    <t>temozolomid 5 mg, 20 mg, 100 mg I 250 mg</t>
  </si>
  <si>
    <t>Temodal</t>
  </si>
  <si>
    <t>SCHERING-PLOUGH LABO NV</t>
  </si>
  <si>
    <t>kapsula tvrda</t>
  </si>
  <si>
    <t>5 mg/20 mg/100 mg/250 mg</t>
  </si>
  <si>
    <t>mg</t>
  </si>
  <si>
    <t>50 mg</t>
  </si>
  <si>
    <t>metotreksat, napunjeni injekcioni špric, 7,5 mg</t>
  </si>
  <si>
    <t>METHOTREXAT EBEWE</t>
  </si>
  <si>
    <t>Ebewe Pharma Ges.M.B.H NFG. KG</t>
  </si>
  <si>
    <t>rastvor za injekciju u napunjenom injekcionom špricu</t>
  </si>
  <si>
    <t>7,5 mg</t>
  </si>
  <si>
    <t>injekcioni špric</t>
  </si>
  <si>
    <t>metotreksat, napunjeni injekcioni špric, 10 mg</t>
  </si>
  <si>
    <t>10 mg</t>
  </si>
  <si>
    <t>metotreksat, napunjeni injekcioni špric, 12,5 mg</t>
  </si>
  <si>
    <t>12,5 mg</t>
  </si>
  <si>
    <t>metotreksat, napunjeni injekcioni špric, 25 mg</t>
  </si>
  <si>
    <t>METOJECT</t>
  </si>
  <si>
    <t xml:space="preserve">Medac Gesellschaft fur Klinische Spezialpraparate M.B.H </t>
  </si>
  <si>
    <t>25 mg</t>
  </si>
  <si>
    <t>film tableta</t>
  </si>
  <si>
    <t>vinorelbin</t>
  </si>
  <si>
    <t>VINORELBIN Ebewe/Vinorelsin</t>
  </si>
  <si>
    <t>Ebewe Pharma Ges. M.B.H NFG. KG/ACTAVIS ITALY S.P.A.,S.C.SINDAN-PHARMA S.R.L.</t>
  </si>
  <si>
    <t>koncentrat za rastvor za infuziju</t>
  </si>
  <si>
    <t>Укупно за партију 21:</t>
  </si>
  <si>
    <t>doksorubicin</t>
  </si>
  <si>
    <t>DOXORUBICIN "Ebewe"</t>
  </si>
  <si>
    <t>Ebewe Pharma Ges. M.B.H NFG. KG</t>
  </si>
  <si>
    <t>prašak za rastvor za injekciju/infuziju/ koncentrat za rastvor za infuziju/ prašak i rastvarač  za rastvor za injekciju</t>
  </si>
  <si>
    <t>Укупно за партију 26:</t>
  </si>
  <si>
    <t>prašak i rastvarač za rastvor za injekciju</t>
  </si>
  <si>
    <t>karboplatin 150 mg</t>
  </si>
  <si>
    <t>CARBOPLASIN</t>
  </si>
  <si>
    <t>S.C. Sindan-Pharma S.R.L.; Actavis Italia S.P.A</t>
  </si>
  <si>
    <t>150 mg</t>
  </si>
  <si>
    <t>karboplatin 450 mg</t>
  </si>
  <si>
    <t>450 mg</t>
  </si>
  <si>
    <t>Imatinib, 100 mg i 400 mg</t>
  </si>
  <si>
    <t>ALVOTINIB/MEAXIN</t>
  </si>
  <si>
    <t>Alvogen Pharma d.o.o.; Pharmadox Healthcare Ltd.; Remedica Ltd/KRKA D .D NOVO MESTO KRKA FARMA D.O.O</t>
  </si>
  <si>
    <t>100 mg i 400 mg</t>
  </si>
  <si>
    <t>bortezomib, 3,5 mg</t>
  </si>
  <si>
    <t xml:space="preserve">VORTEMYEL ◊/BORTEZOMIB PHARMAS / /VELCADE </t>
  </si>
  <si>
    <t>Alvogen Pharma d.o.o.;Synthon Hispania, S.L.;Synthon S.R.O/Synthon S.R.O.; Synthon Hispania, S.L./Janssen Pharmaceutica N.V.</t>
  </si>
  <si>
    <t>3,5 mg</t>
  </si>
  <si>
    <t>goserelin</t>
  </si>
  <si>
    <t>ZOLADEX</t>
  </si>
  <si>
    <t>AstraZeneca UK Limited</t>
  </si>
  <si>
    <t>implant</t>
  </si>
  <si>
    <t>3,6 mg</t>
  </si>
  <si>
    <t>ZOLADEX  LA</t>
  </si>
  <si>
    <t>10,8 mg</t>
  </si>
  <si>
    <t>Укупно за партију 45:</t>
  </si>
  <si>
    <t>triptorelin, 0,1 mg</t>
  </si>
  <si>
    <t>Ferring GmbH;</t>
  </si>
  <si>
    <t>Ferring International Center SA/PHARMASWISS D.O.O Beograd.IPSEN PHARMA BIOTECH</t>
  </si>
  <si>
    <t>0,1 mg</t>
  </si>
  <si>
    <t>ИЗНОС ПДВ-а</t>
  </si>
  <si>
    <t>0031500</t>
  </si>
  <si>
    <t>0031501</t>
  </si>
  <si>
    <t>0031051</t>
  </si>
  <si>
    <t>1031430,
1031431,
1031432,
1031433</t>
  </si>
  <si>
    <t>0034339</t>
  </si>
  <si>
    <t>0034340</t>
  </si>
  <si>
    <t>0034341</t>
  </si>
  <si>
    <t>0034154</t>
  </si>
  <si>
    <t>0030243/
0030240</t>
  </si>
  <si>
    <t>0030242/
0030241</t>
  </si>
  <si>
    <t>0033190</t>
  </si>
  <si>
    <t>0033191</t>
  </si>
  <si>
    <t>0031306</t>
  </si>
  <si>
    <t>0031307</t>
  </si>
  <si>
    <t>1039394,
1039397,
1039009,
1039007</t>
  </si>
  <si>
    <t>0039115/
0039601/
0039100</t>
  </si>
  <si>
    <t>0037070</t>
  </si>
  <si>
    <t>0037071</t>
  </si>
  <si>
    <t>0037095/
0037090</t>
  </si>
  <si>
    <t>DECAPEPTYL/
Diphereline</t>
  </si>
  <si>
    <t>Процењена  јединична цена без  ПДВ-а</t>
  </si>
  <si>
    <t xml:space="preserve">Укупна процењена вредност без ПДВ-а </t>
  </si>
  <si>
    <t>ПРИЛОГ 1 УГОВОРА - СПЕЦИФИКАЦИЈА ЛЕКОВА СА ЦЕНАМА</t>
  </si>
  <si>
    <t>PHOENIX PHARMA D.O.O.</t>
  </si>
  <si>
    <t xml:space="preserve">Укупна вредност без ПДВ-а </t>
  </si>
  <si>
    <t>Број понуда по партији</t>
  </si>
  <si>
    <t>УКУПНА ВРЕДНОСТ  БЕЗ ПДВ-а</t>
  </si>
  <si>
    <t>УКУПНА ВРЕДНОСТ СА ПДВ-ом</t>
  </si>
  <si>
    <t>ПРИЛОГ 2 УГОВОРА - ПОДАЦИ ЗА КВАРТАЛНО ИЗВЕШТАВАЊЕ</t>
  </si>
  <si>
    <t>Број набавке</t>
  </si>
  <si>
    <t>404-1-110/20-20</t>
  </si>
  <si>
    <t>PROCENJENA  VREDNOST</t>
  </si>
  <si>
    <t>UGOVORENA VREDNOST    (bez PDV-a)</t>
  </si>
  <si>
    <t>UGOVORENA VREDNOST (sa PDV-om)</t>
  </si>
  <si>
    <t>Тип набавке</t>
  </si>
  <si>
    <t>Обликована по партијама, централизована, оквирни споразум</t>
  </si>
  <si>
    <t>U hiljadama dinara (za UJN)</t>
  </si>
  <si>
    <t>Врста поступка</t>
  </si>
  <si>
    <t>Отворени</t>
  </si>
  <si>
    <t>Врста предмета</t>
  </si>
  <si>
    <t>Добра</t>
  </si>
  <si>
    <t>Делатност</t>
  </si>
  <si>
    <t>Класичан сектор - приходи из буџета</t>
  </si>
  <si>
    <t>Број понуда</t>
  </si>
  <si>
    <t>Опис предмета</t>
  </si>
  <si>
    <t>Цитостатици са Листе Б и Листе Д Листе лекова</t>
  </si>
  <si>
    <t>Критеријум</t>
  </si>
  <si>
    <t>Најнижа понуђена цена</t>
  </si>
  <si>
    <t>Број решења УЈН</t>
  </si>
  <si>
    <t>нема</t>
  </si>
  <si>
    <t>Шифра из ОРН</t>
  </si>
  <si>
    <t>PHOENIX PHARMA D.O.O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</si>
</sst>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4" fontId="0" fillId="0" borderId="0" xfId="0" applyNumberFormat="1"/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10" fillId="5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4" fontId="8" fillId="0" borderId="7" xfId="0" applyNumberFormat="1" applyFont="1" applyFill="1" applyBorder="1" applyAlignment="1">
      <alignment vertical="center" wrapText="1"/>
    </xf>
    <xf numFmtId="4" fontId="8" fillId="0" borderId="9" xfId="0" applyNumberFormat="1" applyFont="1" applyFill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vertical="center" wrapText="1"/>
    </xf>
    <xf numFmtId="3" fontId="8" fillId="0" borderId="8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4" fontId="11" fillId="0" borderId="4" xfId="1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 wrapText="1"/>
    </xf>
    <xf numFmtId="4" fontId="8" fillId="5" borderId="3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2"/>
  <sheetViews>
    <sheetView tabSelected="1" topLeftCell="A13" zoomScaleNormal="100" zoomScaleSheetLayoutView="90" workbookViewId="0">
      <selection activeCell="J24" sqref="J24"/>
    </sheetView>
  </sheetViews>
  <sheetFormatPr defaultRowHeight="15" x14ac:dyDescent="0.25"/>
  <cols>
    <col min="3" max="3" width="15.140625" customWidth="1"/>
    <col min="5" max="5" width="18.5703125" customWidth="1"/>
    <col min="6" max="6" width="28" customWidth="1"/>
    <col min="7" max="7" width="21.140625" customWidth="1"/>
    <col min="11" max="11" width="10.5703125" style="1" customWidth="1"/>
    <col min="12" max="12" width="11.140625" hidden="1" customWidth="1"/>
    <col min="13" max="13" width="12.5703125" style="1" hidden="1" customWidth="1"/>
    <col min="14" max="14" width="15.85546875" style="1" customWidth="1"/>
    <col min="15" max="15" width="11.7109375" style="21" hidden="1" customWidth="1"/>
  </cols>
  <sheetData>
    <row r="2" spans="2:16" x14ac:dyDescent="0.25">
      <c r="B2" s="60" t="s">
        <v>102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2:16" x14ac:dyDescent="0.25">
      <c r="B3" s="60" t="s">
        <v>103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5" spans="2:16" ht="47.25" customHeight="1" x14ac:dyDescent="0.25">
      <c r="B5" s="48" t="s">
        <v>0</v>
      </c>
      <c r="C5" s="48" t="s">
        <v>1</v>
      </c>
      <c r="D5" s="48" t="s">
        <v>2</v>
      </c>
      <c r="E5" s="48" t="s">
        <v>3</v>
      </c>
      <c r="F5" s="48" t="s">
        <v>4</v>
      </c>
      <c r="G5" s="48" t="s">
        <v>5</v>
      </c>
      <c r="H5" s="48" t="s">
        <v>6</v>
      </c>
      <c r="I5" s="48" t="s">
        <v>7</v>
      </c>
      <c r="J5" s="49" t="s">
        <v>8</v>
      </c>
      <c r="K5" s="50" t="s">
        <v>9</v>
      </c>
      <c r="L5" s="48" t="s">
        <v>100</v>
      </c>
      <c r="M5" s="50" t="s">
        <v>101</v>
      </c>
      <c r="N5" s="50" t="s">
        <v>104</v>
      </c>
      <c r="O5" s="24" t="s">
        <v>105</v>
      </c>
    </row>
    <row r="6" spans="2:16" x14ac:dyDescent="0.25">
      <c r="B6" s="52">
        <v>1</v>
      </c>
      <c r="C6" s="52" t="s">
        <v>10</v>
      </c>
      <c r="D6" s="2" t="s">
        <v>80</v>
      </c>
      <c r="E6" s="3" t="s">
        <v>11</v>
      </c>
      <c r="F6" s="3" t="s">
        <v>12</v>
      </c>
      <c r="G6" s="53" t="s">
        <v>13</v>
      </c>
      <c r="H6" s="4" t="s">
        <v>14</v>
      </c>
      <c r="I6" s="4" t="s">
        <v>15</v>
      </c>
      <c r="J6" s="5"/>
      <c r="K6" s="12">
        <v>441.4</v>
      </c>
      <c r="L6" s="18">
        <v>441.4</v>
      </c>
      <c r="M6" s="17">
        <f>J6*L6</f>
        <v>0</v>
      </c>
      <c r="N6" s="12">
        <f>J6*K6</f>
        <v>0</v>
      </c>
      <c r="O6" s="70">
        <v>1</v>
      </c>
    </row>
    <row r="7" spans="2:16" x14ac:dyDescent="0.25">
      <c r="B7" s="52"/>
      <c r="C7" s="52"/>
      <c r="D7" s="2" t="s">
        <v>81</v>
      </c>
      <c r="E7" s="3" t="s">
        <v>11</v>
      </c>
      <c r="F7" s="3" t="s">
        <v>12</v>
      </c>
      <c r="G7" s="53"/>
      <c r="H7" s="4" t="s">
        <v>16</v>
      </c>
      <c r="I7" s="4" t="s">
        <v>15</v>
      </c>
      <c r="J7" s="5"/>
      <c r="K7" s="12">
        <v>802.3</v>
      </c>
      <c r="L7" s="18">
        <v>802.3</v>
      </c>
      <c r="M7" s="17">
        <f>J7*L7</f>
        <v>0</v>
      </c>
      <c r="N7" s="12">
        <f>J7*K7</f>
        <v>0</v>
      </c>
      <c r="O7" s="70"/>
    </row>
    <row r="8" spans="2:16" ht="15.75" customHeight="1" x14ac:dyDescent="0.25">
      <c r="B8" s="52"/>
      <c r="C8" s="51" t="s">
        <v>17</v>
      </c>
      <c r="D8" s="51"/>
      <c r="E8" s="51"/>
      <c r="F8" s="51"/>
      <c r="G8" s="51"/>
      <c r="H8" s="51"/>
      <c r="I8" s="51"/>
      <c r="J8" s="51"/>
      <c r="K8" s="51"/>
      <c r="L8" s="16"/>
      <c r="M8" s="20">
        <f>SUM(M6:M7)</f>
        <v>0</v>
      </c>
      <c r="N8" s="11">
        <f>SUM(N6:N7)</f>
        <v>0</v>
      </c>
      <c r="O8" s="70"/>
    </row>
    <row r="9" spans="2:16" ht="22.5" x14ac:dyDescent="0.25">
      <c r="B9" s="3">
        <v>3</v>
      </c>
      <c r="C9" s="4" t="s">
        <v>18</v>
      </c>
      <c r="D9" s="2" t="s">
        <v>82</v>
      </c>
      <c r="E9" s="3" t="s">
        <v>19</v>
      </c>
      <c r="F9" s="3" t="s">
        <v>12</v>
      </c>
      <c r="G9" s="4" t="s">
        <v>13</v>
      </c>
      <c r="H9" s="4" t="s">
        <v>16</v>
      </c>
      <c r="I9" s="4" t="s">
        <v>15</v>
      </c>
      <c r="J9" s="5"/>
      <c r="K9" s="12">
        <v>2541.5</v>
      </c>
      <c r="L9" s="17">
        <v>2541.5</v>
      </c>
      <c r="M9" s="17">
        <f>J9*K9</f>
        <v>0</v>
      </c>
      <c r="N9" s="12">
        <f>J9*K9</f>
        <v>0</v>
      </c>
      <c r="O9" s="14">
        <v>1</v>
      </c>
      <c r="P9" s="23"/>
    </row>
    <row r="10" spans="2:16" ht="45" x14ac:dyDescent="0.25">
      <c r="B10" s="3">
        <v>4</v>
      </c>
      <c r="C10" s="4" t="s">
        <v>20</v>
      </c>
      <c r="D10" s="3" t="s">
        <v>83</v>
      </c>
      <c r="E10" s="3" t="s">
        <v>21</v>
      </c>
      <c r="F10" s="3" t="s">
        <v>22</v>
      </c>
      <c r="G10" s="3" t="s">
        <v>23</v>
      </c>
      <c r="H10" s="3" t="s">
        <v>24</v>
      </c>
      <c r="I10" s="3" t="s">
        <v>25</v>
      </c>
      <c r="J10" s="6"/>
      <c r="K10" s="12">
        <v>24.1</v>
      </c>
      <c r="L10" s="15">
        <v>24.1</v>
      </c>
      <c r="M10" s="17">
        <f t="shared" ref="M10:M16" si="0">J10*K10</f>
        <v>0</v>
      </c>
      <c r="N10" s="12">
        <f t="shared" ref="N10:N16" si="1">J10*K10</f>
        <v>0</v>
      </c>
      <c r="O10" s="14">
        <v>1</v>
      </c>
      <c r="P10" s="23"/>
    </row>
    <row r="11" spans="2:16" ht="33.75" x14ac:dyDescent="0.25">
      <c r="B11" s="3">
        <v>7</v>
      </c>
      <c r="C11" s="4" t="s">
        <v>27</v>
      </c>
      <c r="D11" s="2" t="s">
        <v>84</v>
      </c>
      <c r="E11" s="3" t="s">
        <v>28</v>
      </c>
      <c r="F11" s="3" t="s">
        <v>29</v>
      </c>
      <c r="G11" s="4" t="s">
        <v>30</v>
      </c>
      <c r="H11" s="3" t="s">
        <v>31</v>
      </c>
      <c r="I11" s="4" t="s">
        <v>32</v>
      </c>
      <c r="J11" s="7"/>
      <c r="K11" s="12">
        <v>386.4</v>
      </c>
      <c r="L11" s="19">
        <v>402</v>
      </c>
      <c r="M11" s="17">
        <f t="shared" si="0"/>
        <v>0</v>
      </c>
      <c r="N11" s="12">
        <f t="shared" si="1"/>
        <v>0</v>
      </c>
      <c r="O11" s="22">
        <v>4</v>
      </c>
    </row>
    <row r="12" spans="2:16" ht="33.75" x14ac:dyDescent="0.25">
      <c r="B12" s="3">
        <v>8</v>
      </c>
      <c r="C12" s="4" t="s">
        <v>33</v>
      </c>
      <c r="D12" s="2" t="s">
        <v>85</v>
      </c>
      <c r="E12" s="3" t="s">
        <v>28</v>
      </c>
      <c r="F12" s="3" t="s">
        <v>29</v>
      </c>
      <c r="G12" s="4" t="s">
        <v>30</v>
      </c>
      <c r="H12" s="3" t="s">
        <v>34</v>
      </c>
      <c r="I12" s="4" t="s">
        <v>32</v>
      </c>
      <c r="J12" s="7"/>
      <c r="K12" s="12">
        <v>513.16</v>
      </c>
      <c r="L12" s="19">
        <v>519.4</v>
      </c>
      <c r="M12" s="17">
        <f t="shared" si="0"/>
        <v>0</v>
      </c>
      <c r="N12" s="12">
        <f t="shared" si="1"/>
        <v>0</v>
      </c>
      <c r="O12" s="22">
        <v>4</v>
      </c>
    </row>
    <row r="13" spans="2:16" ht="33.75" x14ac:dyDescent="0.25">
      <c r="B13" s="3">
        <v>9</v>
      </c>
      <c r="C13" s="4" t="s">
        <v>35</v>
      </c>
      <c r="D13" s="2" t="s">
        <v>86</v>
      </c>
      <c r="E13" s="3" t="s">
        <v>28</v>
      </c>
      <c r="F13" s="3" t="s">
        <v>29</v>
      </c>
      <c r="G13" s="4" t="s">
        <v>30</v>
      </c>
      <c r="H13" s="3" t="s">
        <v>36</v>
      </c>
      <c r="I13" s="4" t="s">
        <v>32</v>
      </c>
      <c r="J13" s="7"/>
      <c r="K13" s="12">
        <v>478.9</v>
      </c>
      <c r="L13" s="19">
        <v>563.1</v>
      </c>
      <c r="M13" s="17">
        <f t="shared" si="0"/>
        <v>0</v>
      </c>
      <c r="N13" s="12">
        <f t="shared" si="1"/>
        <v>0</v>
      </c>
      <c r="O13" s="22">
        <v>4</v>
      </c>
    </row>
    <row r="14" spans="2:16" ht="33.75" x14ac:dyDescent="0.25">
      <c r="B14" s="3">
        <v>12</v>
      </c>
      <c r="C14" s="4" t="s">
        <v>37</v>
      </c>
      <c r="D14" s="2" t="s">
        <v>87</v>
      </c>
      <c r="E14" s="3" t="s">
        <v>38</v>
      </c>
      <c r="F14" s="3" t="s">
        <v>39</v>
      </c>
      <c r="G14" s="4" t="s">
        <v>30</v>
      </c>
      <c r="H14" s="3" t="s">
        <v>40</v>
      </c>
      <c r="I14" s="4" t="s">
        <v>32</v>
      </c>
      <c r="J14" s="7"/>
      <c r="K14" s="12">
        <v>1230.5999999999999</v>
      </c>
      <c r="L14" s="18">
        <v>1230.5999999999999</v>
      </c>
      <c r="M14" s="17">
        <f t="shared" si="0"/>
        <v>0</v>
      </c>
      <c r="N14" s="12">
        <f t="shared" si="1"/>
        <v>0</v>
      </c>
      <c r="O14" s="22">
        <v>1</v>
      </c>
    </row>
    <row r="15" spans="2:16" ht="36.75" customHeight="1" x14ac:dyDescent="0.25">
      <c r="B15" s="52">
        <v>21</v>
      </c>
      <c r="C15" s="52" t="s">
        <v>42</v>
      </c>
      <c r="D15" s="3" t="s">
        <v>88</v>
      </c>
      <c r="E15" s="3" t="s">
        <v>43</v>
      </c>
      <c r="F15" s="3" t="s">
        <v>44</v>
      </c>
      <c r="G15" s="54" t="s">
        <v>45</v>
      </c>
      <c r="H15" s="4" t="s">
        <v>34</v>
      </c>
      <c r="I15" s="4" t="s">
        <v>15</v>
      </c>
      <c r="J15" s="5"/>
      <c r="K15" s="12">
        <v>1427.52</v>
      </c>
      <c r="L15" s="18">
        <v>1440.9</v>
      </c>
      <c r="M15" s="17">
        <f t="shared" si="0"/>
        <v>0</v>
      </c>
      <c r="N15" s="12">
        <f t="shared" si="1"/>
        <v>0</v>
      </c>
      <c r="O15" s="70">
        <v>4</v>
      </c>
    </row>
    <row r="16" spans="2:16" ht="33.75" x14ac:dyDescent="0.25">
      <c r="B16" s="52"/>
      <c r="C16" s="52"/>
      <c r="D16" s="3" t="s">
        <v>89</v>
      </c>
      <c r="E16" s="3" t="s">
        <v>43</v>
      </c>
      <c r="F16" s="3" t="s">
        <v>44</v>
      </c>
      <c r="G16" s="54"/>
      <c r="H16" s="4" t="s">
        <v>26</v>
      </c>
      <c r="I16" s="4" t="s">
        <v>15</v>
      </c>
      <c r="J16" s="5"/>
      <c r="K16" s="12">
        <v>6422.61</v>
      </c>
      <c r="L16" s="18">
        <v>6484.3</v>
      </c>
      <c r="M16" s="17">
        <f t="shared" si="0"/>
        <v>0</v>
      </c>
      <c r="N16" s="12">
        <f t="shared" si="1"/>
        <v>0</v>
      </c>
      <c r="O16" s="70"/>
    </row>
    <row r="17" spans="2:15" ht="15.75" customHeight="1" x14ac:dyDescent="0.25">
      <c r="B17" s="52"/>
      <c r="C17" s="51" t="s">
        <v>46</v>
      </c>
      <c r="D17" s="51"/>
      <c r="E17" s="51"/>
      <c r="F17" s="51"/>
      <c r="G17" s="51"/>
      <c r="H17" s="51"/>
      <c r="I17" s="51"/>
      <c r="J17" s="51"/>
      <c r="K17" s="51"/>
      <c r="L17" s="16"/>
      <c r="M17" s="20">
        <f>SUM(M15:M16)</f>
        <v>0</v>
      </c>
      <c r="N17" s="11">
        <f>SUM(N15:N16)</f>
        <v>0</v>
      </c>
      <c r="O17" s="70"/>
    </row>
    <row r="18" spans="2:15" ht="38.25" customHeight="1" x14ac:dyDescent="0.25">
      <c r="B18" s="52">
        <v>26</v>
      </c>
      <c r="C18" s="52" t="s">
        <v>47</v>
      </c>
      <c r="D18" s="2" t="s">
        <v>90</v>
      </c>
      <c r="E18" s="3" t="s">
        <v>48</v>
      </c>
      <c r="F18" s="3" t="s">
        <v>49</v>
      </c>
      <c r="G18" s="52" t="s">
        <v>50</v>
      </c>
      <c r="H18" s="4" t="s">
        <v>34</v>
      </c>
      <c r="I18" s="4" t="s">
        <v>15</v>
      </c>
      <c r="J18" s="5"/>
      <c r="K18" s="12">
        <v>532.53</v>
      </c>
      <c r="L18" s="18">
        <v>534.70000000000005</v>
      </c>
      <c r="M18" s="17">
        <f>J18*L18</f>
        <v>0</v>
      </c>
      <c r="N18" s="12">
        <f>J18*K18</f>
        <v>0</v>
      </c>
      <c r="O18" s="70">
        <v>4</v>
      </c>
    </row>
    <row r="19" spans="2:15" ht="24" customHeight="1" x14ac:dyDescent="0.25">
      <c r="B19" s="52"/>
      <c r="C19" s="52"/>
      <c r="D19" s="2" t="s">
        <v>91</v>
      </c>
      <c r="E19" s="3" t="s">
        <v>48</v>
      </c>
      <c r="F19" s="3" t="s">
        <v>49</v>
      </c>
      <c r="G19" s="52"/>
      <c r="H19" s="4" t="s">
        <v>26</v>
      </c>
      <c r="I19" s="4" t="s">
        <v>15</v>
      </c>
      <c r="J19" s="5"/>
      <c r="K19" s="12">
        <v>1716.75</v>
      </c>
      <c r="L19" s="18">
        <v>1210.0999999999999</v>
      </c>
      <c r="M19" s="17">
        <f>J19*L19</f>
        <v>0</v>
      </c>
      <c r="N19" s="12">
        <f>J19*K19</f>
        <v>0</v>
      </c>
      <c r="O19" s="70"/>
    </row>
    <row r="20" spans="2:15" ht="15.75" customHeight="1" x14ac:dyDescent="0.25">
      <c r="B20" s="52"/>
      <c r="C20" s="51" t="s">
        <v>51</v>
      </c>
      <c r="D20" s="51"/>
      <c r="E20" s="51"/>
      <c r="F20" s="51"/>
      <c r="G20" s="51"/>
      <c r="H20" s="51"/>
      <c r="I20" s="51"/>
      <c r="J20" s="51"/>
      <c r="K20" s="51"/>
      <c r="L20" s="16"/>
      <c r="M20" s="20">
        <f>SUM(M18:M19)</f>
        <v>0</v>
      </c>
      <c r="N20" s="11">
        <f>SUM(N18:N19)</f>
        <v>0</v>
      </c>
      <c r="O20" s="70"/>
    </row>
    <row r="21" spans="2:15" ht="22.5" x14ac:dyDescent="0.25">
      <c r="B21" s="3">
        <v>33</v>
      </c>
      <c r="C21" s="3" t="s">
        <v>53</v>
      </c>
      <c r="D21" s="2" t="s">
        <v>92</v>
      </c>
      <c r="E21" s="3" t="s">
        <v>54</v>
      </c>
      <c r="F21" s="3" t="s">
        <v>55</v>
      </c>
      <c r="G21" s="4" t="s">
        <v>45</v>
      </c>
      <c r="H21" s="4" t="s">
        <v>56</v>
      </c>
      <c r="I21" s="4" t="s">
        <v>15</v>
      </c>
      <c r="J21" s="5"/>
      <c r="K21" s="12">
        <v>1516.9</v>
      </c>
      <c r="L21" s="18">
        <v>1685.4</v>
      </c>
      <c r="M21" s="17">
        <f>J21*L21</f>
        <v>0</v>
      </c>
      <c r="N21" s="12">
        <f>J21*K21</f>
        <v>0</v>
      </c>
      <c r="O21" s="14">
        <v>5</v>
      </c>
    </row>
    <row r="22" spans="2:15" ht="22.5" x14ac:dyDescent="0.25">
      <c r="B22" s="3">
        <v>34</v>
      </c>
      <c r="C22" s="3" t="s">
        <v>57</v>
      </c>
      <c r="D22" s="2" t="s">
        <v>93</v>
      </c>
      <c r="E22" s="3" t="s">
        <v>54</v>
      </c>
      <c r="F22" s="3" t="s">
        <v>55</v>
      </c>
      <c r="G22" s="4" t="s">
        <v>45</v>
      </c>
      <c r="H22" s="4" t="s">
        <v>58</v>
      </c>
      <c r="I22" s="4" t="s">
        <v>15</v>
      </c>
      <c r="J22" s="5"/>
      <c r="K22" s="12">
        <v>5193.7</v>
      </c>
      <c r="L22" s="18">
        <v>5770.8</v>
      </c>
      <c r="M22" s="17">
        <f t="shared" ref="M22:M26" si="2">J22*L22</f>
        <v>0</v>
      </c>
      <c r="N22" s="12">
        <f t="shared" ref="N22:N26" si="3">J22*K22</f>
        <v>0</v>
      </c>
      <c r="O22" s="14">
        <v>5</v>
      </c>
    </row>
    <row r="23" spans="2:15" ht="45" x14ac:dyDescent="0.25">
      <c r="B23" s="3">
        <v>36</v>
      </c>
      <c r="C23" s="3" t="s">
        <v>59</v>
      </c>
      <c r="D23" s="3" t="s">
        <v>94</v>
      </c>
      <c r="E23" s="3" t="s">
        <v>60</v>
      </c>
      <c r="F23" s="3" t="s">
        <v>61</v>
      </c>
      <c r="G23" s="3" t="s">
        <v>41</v>
      </c>
      <c r="H23" s="3" t="s">
        <v>62</v>
      </c>
      <c r="I23" s="3" t="s">
        <v>25</v>
      </c>
      <c r="J23" s="5"/>
      <c r="K23" s="12">
        <v>3.03</v>
      </c>
      <c r="L23" s="18">
        <v>3.25</v>
      </c>
      <c r="M23" s="17">
        <f t="shared" si="2"/>
        <v>0</v>
      </c>
      <c r="N23" s="12">
        <f t="shared" si="3"/>
        <v>0</v>
      </c>
      <c r="O23" s="14">
        <v>3</v>
      </c>
    </row>
    <row r="24" spans="2:15" ht="45" x14ac:dyDescent="0.25">
      <c r="B24" s="8">
        <v>39</v>
      </c>
      <c r="C24" s="3" t="s">
        <v>63</v>
      </c>
      <c r="D24" s="9" t="s">
        <v>95</v>
      </c>
      <c r="E24" s="9" t="s">
        <v>64</v>
      </c>
      <c r="F24" s="3" t="s">
        <v>65</v>
      </c>
      <c r="G24" s="3" t="s">
        <v>13</v>
      </c>
      <c r="H24" s="3" t="s">
        <v>66</v>
      </c>
      <c r="I24" s="3" t="s">
        <v>15</v>
      </c>
      <c r="J24" s="10"/>
      <c r="K24" s="12">
        <v>9471</v>
      </c>
      <c r="L24" s="18">
        <v>42546.7</v>
      </c>
      <c r="M24" s="17">
        <f t="shared" si="2"/>
        <v>0</v>
      </c>
      <c r="N24" s="12">
        <f t="shared" si="3"/>
        <v>0</v>
      </c>
      <c r="O24" s="22">
        <v>4</v>
      </c>
    </row>
    <row r="25" spans="2:15" ht="22.5" x14ac:dyDescent="0.25">
      <c r="B25" s="52">
        <v>45</v>
      </c>
      <c r="C25" s="52" t="s">
        <v>67</v>
      </c>
      <c r="D25" s="2" t="s">
        <v>96</v>
      </c>
      <c r="E25" s="3" t="s">
        <v>68</v>
      </c>
      <c r="F25" s="3" t="s">
        <v>69</v>
      </c>
      <c r="G25" s="54" t="s">
        <v>70</v>
      </c>
      <c r="H25" s="4" t="s">
        <v>71</v>
      </c>
      <c r="I25" s="4" t="s">
        <v>32</v>
      </c>
      <c r="J25" s="5"/>
      <c r="K25" s="12">
        <v>9907.48</v>
      </c>
      <c r="L25" s="18">
        <v>10385.200000000001</v>
      </c>
      <c r="M25" s="17">
        <f t="shared" si="2"/>
        <v>0</v>
      </c>
      <c r="N25" s="12">
        <f t="shared" si="3"/>
        <v>0</v>
      </c>
      <c r="O25" s="70">
        <v>3</v>
      </c>
    </row>
    <row r="26" spans="2:15" ht="22.5" x14ac:dyDescent="0.25">
      <c r="B26" s="52"/>
      <c r="C26" s="52"/>
      <c r="D26" s="2" t="s">
        <v>97</v>
      </c>
      <c r="E26" s="3" t="s">
        <v>72</v>
      </c>
      <c r="F26" s="3" t="s">
        <v>69</v>
      </c>
      <c r="G26" s="54"/>
      <c r="H26" s="4" t="s">
        <v>73</v>
      </c>
      <c r="I26" s="4" t="s">
        <v>32</v>
      </c>
      <c r="J26" s="7"/>
      <c r="K26" s="12">
        <v>29762.13</v>
      </c>
      <c r="L26" s="18">
        <v>31197.200000000001</v>
      </c>
      <c r="M26" s="17">
        <f t="shared" si="2"/>
        <v>0</v>
      </c>
      <c r="N26" s="12">
        <f t="shared" si="3"/>
        <v>0</v>
      </c>
      <c r="O26" s="70"/>
    </row>
    <row r="27" spans="2:15" ht="15.75" customHeight="1" x14ac:dyDescent="0.25">
      <c r="B27" s="52"/>
      <c r="C27" s="51" t="s">
        <v>74</v>
      </c>
      <c r="D27" s="51"/>
      <c r="E27" s="51"/>
      <c r="F27" s="51"/>
      <c r="G27" s="51"/>
      <c r="H27" s="51"/>
      <c r="I27" s="51"/>
      <c r="J27" s="51"/>
      <c r="K27" s="51"/>
      <c r="L27" s="16"/>
      <c r="M27" s="20">
        <f>SUM(M25:M26)</f>
        <v>0</v>
      </c>
      <c r="N27" s="11">
        <f>SUM(N25:N26)</f>
        <v>0</v>
      </c>
      <c r="O27" s="70"/>
    </row>
    <row r="28" spans="2:15" ht="15" customHeight="1" x14ac:dyDescent="0.25">
      <c r="B28" s="57">
        <v>46</v>
      </c>
      <c r="C28" s="55" t="s">
        <v>75</v>
      </c>
      <c r="D28" s="57" t="s">
        <v>98</v>
      </c>
      <c r="E28" s="57" t="s">
        <v>99</v>
      </c>
      <c r="F28" s="13" t="s">
        <v>76</v>
      </c>
      <c r="G28" s="55" t="s">
        <v>52</v>
      </c>
      <c r="H28" s="55" t="s">
        <v>78</v>
      </c>
      <c r="I28" s="55" t="s">
        <v>15</v>
      </c>
      <c r="J28" s="65"/>
      <c r="K28" s="67">
        <v>467.85</v>
      </c>
      <c r="L28" s="61">
        <v>470.4</v>
      </c>
      <c r="M28" s="63">
        <f>J28*L28</f>
        <v>0</v>
      </c>
      <c r="N28" s="69">
        <f>J28*K28</f>
        <v>0</v>
      </c>
      <c r="O28" s="70">
        <v>1</v>
      </c>
    </row>
    <row r="29" spans="2:15" ht="33.75" x14ac:dyDescent="0.25">
      <c r="B29" s="58"/>
      <c r="C29" s="56"/>
      <c r="D29" s="58"/>
      <c r="E29" s="58"/>
      <c r="F29" s="13" t="s">
        <v>77</v>
      </c>
      <c r="G29" s="56"/>
      <c r="H29" s="56"/>
      <c r="I29" s="56"/>
      <c r="J29" s="66"/>
      <c r="K29" s="68"/>
      <c r="L29" s="62"/>
      <c r="M29" s="64"/>
      <c r="N29" s="69"/>
      <c r="O29" s="70"/>
    </row>
    <row r="30" spans="2:15" ht="15" customHeight="1" x14ac:dyDescent="0.25">
      <c r="B30" s="59" t="s">
        <v>106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26">
        <f>M8+M9+M10+M11+M12+M13+M14+M17+M20+M21+M22+M23+M24+M27+M28</f>
        <v>0</v>
      </c>
      <c r="N30" s="25">
        <f>N8+N9+N10+N11+N12+N13+N14+N17+N20+N21+N22+N23+N24+N27+N28</f>
        <v>0</v>
      </c>
      <c r="O30" s="21">
        <f>AVERAGE(O6:O29)</f>
        <v>3</v>
      </c>
    </row>
    <row r="31" spans="2:15" ht="15" customHeight="1" x14ac:dyDescent="0.25">
      <c r="B31" s="59" t="s">
        <v>79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26">
        <f>M30*0.1</f>
        <v>0</v>
      </c>
      <c r="N31" s="25">
        <f>N30*0.1</f>
        <v>0</v>
      </c>
    </row>
    <row r="32" spans="2:15" ht="15" customHeight="1" x14ac:dyDescent="0.25">
      <c r="B32" s="59" t="s">
        <v>107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26">
        <f>M30+M31</f>
        <v>0</v>
      </c>
      <c r="N32" s="25">
        <f>N30+N31</f>
        <v>0</v>
      </c>
    </row>
  </sheetData>
  <mergeCells count="38">
    <mergeCell ref="O15:O17"/>
    <mergeCell ref="O18:O20"/>
    <mergeCell ref="O25:O27"/>
    <mergeCell ref="O28:O29"/>
    <mergeCell ref="O6:O8"/>
    <mergeCell ref="B30:L30"/>
    <mergeCell ref="B31:L31"/>
    <mergeCell ref="B32:L32"/>
    <mergeCell ref="B2:N2"/>
    <mergeCell ref="B3:N3"/>
    <mergeCell ref="L28:L29"/>
    <mergeCell ref="M28:M29"/>
    <mergeCell ref="I28:I29"/>
    <mergeCell ref="J28:J29"/>
    <mergeCell ref="K28:K29"/>
    <mergeCell ref="N28:N29"/>
    <mergeCell ref="H28:H29"/>
    <mergeCell ref="B25:B27"/>
    <mergeCell ref="C25:C26"/>
    <mergeCell ref="G25:G26"/>
    <mergeCell ref="B28:B29"/>
    <mergeCell ref="C28:C29"/>
    <mergeCell ref="D28:D29"/>
    <mergeCell ref="E28:E29"/>
    <mergeCell ref="G28:G29"/>
    <mergeCell ref="C27:K27"/>
    <mergeCell ref="C8:K8"/>
    <mergeCell ref="B6:B8"/>
    <mergeCell ref="C6:C7"/>
    <mergeCell ref="G6:G7"/>
    <mergeCell ref="B18:B20"/>
    <mergeCell ref="C18:C19"/>
    <mergeCell ref="G18:G19"/>
    <mergeCell ref="C20:K20"/>
    <mergeCell ref="B15:B17"/>
    <mergeCell ref="C15:C16"/>
    <mergeCell ref="G15:G16"/>
    <mergeCell ref="C17:K17"/>
  </mergeCells>
  <pageMargins left="0.7" right="0.7" top="0.75" bottom="0.75" header="0.3" footer="0.3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21"/>
  <sheetViews>
    <sheetView workbookViewId="0">
      <selection activeCell="E8" sqref="E8:G8"/>
    </sheetView>
  </sheetViews>
  <sheetFormatPr defaultRowHeight="15" x14ac:dyDescent="0.25"/>
  <cols>
    <col min="2" max="2" width="15.7109375" customWidth="1"/>
    <col min="3" max="3" width="40.85546875" customWidth="1"/>
    <col min="5" max="5" width="20.28515625" customWidth="1"/>
    <col min="6" max="6" width="26.7109375" customWidth="1"/>
    <col min="7" max="7" width="23.5703125" customWidth="1"/>
  </cols>
  <sheetData>
    <row r="3" spans="2:8" x14ac:dyDescent="0.25">
      <c r="B3" s="27" t="s">
        <v>108</v>
      </c>
      <c r="C3" s="27"/>
      <c r="D3" s="27"/>
      <c r="E3" s="27" t="s">
        <v>131</v>
      </c>
      <c r="F3" s="28"/>
      <c r="G3" s="28"/>
      <c r="H3" s="28"/>
    </row>
    <row r="4" spans="2:8" x14ac:dyDescent="0.25">
      <c r="B4" s="28"/>
      <c r="C4" s="28"/>
      <c r="D4" s="28"/>
      <c r="E4" s="28"/>
      <c r="F4" s="28"/>
      <c r="G4" s="28"/>
      <c r="H4" s="28"/>
    </row>
    <row r="5" spans="2:8" ht="15.75" thickBot="1" x14ac:dyDescent="0.3">
      <c r="B5" s="28"/>
      <c r="C5" s="28"/>
      <c r="D5" s="28"/>
      <c r="E5" s="28"/>
      <c r="F5" s="28"/>
      <c r="G5" s="28"/>
      <c r="H5" s="28"/>
    </row>
    <row r="6" spans="2:8" ht="41.25" customHeight="1" thickBot="1" x14ac:dyDescent="0.3">
      <c r="B6" s="29" t="s">
        <v>109</v>
      </c>
      <c r="C6" s="30" t="s">
        <v>110</v>
      </c>
      <c r="D6" s="28"/>
      <c r="E6" s="31" t="s">
        <v>111</v>
      </c>
      <c r="F6" s="32" t="s">
        <v>112</v>
      </c>
      <c r="G6" s="33" t="s">
        <v>113</v>
      </c>
      <c r="H6" s="28"/>
    </row>
    <row r="7" spans="2:8" ht="15.75" thickBot="1" x14ac:dyDescent="0.3">
      <c r="B7" s="34"/>
      <c r="C7" s="35"/>
      <c r="D7" s="28"/>
      <c r="E7" s="36">
        <f>'Phoenix pharma d.o.o.'!M30</f>
        <v>0</v>
      </c>
      <c r="F7" s="36">
        <f>'Phoenix pharma d.o.o.'!N30</f>
        <v>0</v>
      </c>
      <c r="G7" s="37">
        <f>'Phoenix pharma d.o.o.'!N32</f>
        <v>0</v>
      </c>
      <c r="H7" s="28"/>
    </row>
    <row r="8" spans="2:8" ht="43.5" customHeight="1" thickBot="1" x14ac:dyDescent="0.3">
      <c r="B8" s="29" t="s">
        <v>114</v>
      </c>
      <c r="C8" s="38" t="s">
        <v>115</v>
      </c>
      <c r="D8" s="28"/>
      <c r="E8" s="71" t="s">
        <v>116</v>
      </c>
      <c r="F8" s="72"/>
      <c r="G8" s="73"/>
      <c r="H8" s="28"/>
    </row>
    <row r="9" spans="2:8" ht="15.75" thickBot="1" x14ac:dyDescent="0.3">
      <c r="B9" s="34"/>
      <c r="C9" s="35"/>
      <c r="D9" s="28"/>
      <c r="E9" s="39">
        <f>E7/1000</f>
        <v>0</v>
      </c>
      <c r="F9" s="40">
        <f>F7/1000</f>
        <v>0</v>
      </c>
      <c r="G9" s="41">
        <f>G7/1000</f>
        <v>0</v>
      </c>
      <c r="H9" s="28"/>
    </row>
    <row r="10" spans="2:8" ht="34.5" customHeight="1" x14ac:dyDescent="0.25">
      <c r="B10" s="29" t="s">
        <v>117</v>
      </c>
      <c r="C10" s="42" t="s">
        <v>118</v>
      </c>
      <c r="D10" s="28"/>
      <c r="E10" s="35"/>
      <c r="F10" s="35"/>
      <c r="G10" s="34"/>
      <c r="H10" s="28"/>
    </row>
    <row r="11" spans="2:8" x14ac:dyDescent="0.25">
      <c r="B11" s="34"/>
      <c r="C11" s="35"/>
      <c r="D11" s="28"/>
      <c r="E11" s="35"/>
      <c r="F11" s="35"/>
      <c r="G11" s="34"/>
      <c r="H11" s="28"/>
    </row>
    <row r="12" spans="2:8" ht="30" x14ac:dyDescent="0.25">
      <c r="B12" s="29" t="s">
        <v>119</v>
      </c>
      <c r="C12" s="42" t="s">
        <v>120</v>
      </c>
      <c r="D12" s="28"/>
      <c r="E12" s="35"/>
      <c r="F12" s="35"/>
      <c r="G12" s="34"/>
      <c r="H12" s="28"/>
    </row>
    <row r="13" spans="2:8" x14ac:dyDescent="0.25">
      <c r="B13" s="34"/>
      <c r="C13" s="35"/>
      <c r="D13" s="28"/>
      <c r="E13" s="28"/>
      <c r="F13" s="28"/>
      <c r="G13" s="34"/>
      <c r="H13" s="28"/>
    </row>
    <row r="14" spans="2:8" x14ac:dyDescent="0.25">
      <c r="B14" s="29" t="s">
        <v>121</v>
      </c>
      <c r="C14" s="43" t="s">
        <v>122</v>
      </c>
      <c r="D14" s="28"/>
      <c r="E14" s="44" t="s">
        <v>123</v>
      </c>
      <c r="F14" s="45">
        <f>'Phoenix pharma d.o.o.'!O30</f>
        <v>3</v>
      </c>
      <c r="G14" s="34"/>
      <c r="H14" s="28"/>
    </row>
    <row r="15" spans="2:8" x14ac:dyDescent="0.25">
      <c r="B15" s="34"/>
      <c r="C15" s="35"/>
      <c r="D15" s="28"/>
      <c r="E15" s="35"/>
      <c r="F15" s="35"/>
      <c r="G15" s="34"/>
      <c r="H15" s="28"/>
    </row>
    <row r="16" spans="2:8" ht="46.5" customHeight="1" x14ac:dyDescent="0.25">
      <c r="B16" s="29" t="s">
        <v>124</v>
      </c>
      <c r="C16" s="30" t="s">
        <v>125</v>
      </c>
      <c r="D16" s="28"/>
      <c r="E16" s="44" t="s">
        <v>126</v>
      </c>
      <c r="F16" s="42" t="s">
        <v>127</v>
      </c>
      <c r="G16" s="28"/>
      <c r="H16" s="28"/>
    </row>
    <row r="17" spans="2:8" x14ac:dyDescent="0.25">
      <c r="B17" s="34"/>
      <c r="C17" s="35"/>
      <c r="D17" s="28"/>
      <c r="E17" s="28"/>
      <c r="F17" s="28"/>
      <c r="G17" s="28"/>
      <c r="H17" s="28"/>
    </row>
    <row r="18" spans="2:8" ht="30" x14ac:dyDescent="0.25">
      <c r="B18" s="46" t="s">
        <v>128</v>
      </c>
      <c r="C18" s="43" t="s">
        <v>129</v>
      </c>
      <c r="D18" s="28"/>
      <c r="E18" s="28"/>
      <c r="F18" s="28"/>
      <c r="G18" s="28"/>
      <c r="H18" s="28"/>
    </row>
    <row r="19" spans="2:8" x14ac:dyDescent="0.25">
      <c r="B19" s="34"/>
      <c r="C19" s="35"/>
      <c r="D19" s="28"/>
      <c r="E19" s="28"/>
      <c r="F19" s="28"/>
      <c r="G19" s="28"/>
      <c r="H19" s="28"/>
    </row>
    <row r="20" spans="2:8" ht="30" x14ac:dyDescent="0.25">
      <c r="B20" s="29" t="s">
        <v>130</v>
      </c>
      <c r="C20" s="47">
        <v>33600000</v>
      </c>
      <c r="D20" s="28"/>
      <c r="E20" s="28"/>
      <c r="F20" s="28"/>
      <c r="G20" s="28"/>
      <c r="H20" s="28"/>
    </row>
    <row r="21" spans="2:8" x14ac:dyDescent="0.25">
      <c r="B21" s="28"/>
      <c r="C21" s="28"/>
      <c r="D21" s="28"/>
      <c r="E21" s="28"/>
      <c r="F21" s="28"/>
      <c r="G21" s="28"/>
      <c r="H21" s="28"/>
    </row>
  </sheetData>
  <mergeCells count="1">
    <mergeCell ref="E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Phoenix pharma d.o.o.</vt:lpstr>
      <vt:lpstr>Obrzac KVI</vt:lpstr>
      <vt:lpstr>'Phoenix pharma d.o.o.'!OLE_LINK1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Ksenija Bosnjak</cp:lastModifiedBy>
  <cp:lastPrinted>2020-10-09T10:56:12Z</cp:lastPrinted>
  <dcterms:created xsi:type="dcterms:W3CDTF">2020-10-05T09:00:56Z</dcterms:created>
  <dcterms:modified xsi:type="dcterms:W3CDTF">2021-05-20T15:16:42Z</dcterms:modified>
</cp:coreProperties>
</file>