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BIOTEC M d.o.o. - specifikacija" sheetId="1" r:id="rId1"/>
    <sheet name="BIOTEC M d.o.o. - Obrazac KVI" sheetId="2" r:id="rId2"/>
  </sheets>
  <definedNames>
    <definedName name="_xlnm.Print_Area" localSheetId="1">'BIOTEC M d.o.o. - Obrazac KVI'!$A$1:$H$22</definedName>
    <definedName name="_xlnm.Print_Area" localSheetId="0">'BIOTEC M d.o.o. - specifikacija'!$B$1:$N$5</definedName>
  </definedNames>
  <calcPr fullCalcOnLoad="1"/>
</workbook>
</file>

<file path=xl/sharedStrings.xml><?xml version="1.0" encoding="utf-8"?>
<sst xmlns="http://schemas.openxmlformats.org/spreadsheetml/2006/main" count="103" uniqueCount="87">
  <si>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</si>
  <si>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</si>
  <si>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</si>
  <si>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</si>
  <si>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</si>
  <si>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</si>
  <si>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</si>
  <si>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</si>
  <si>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</si>
  <si>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</si>
  <si>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</si>
  <si>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</si>
  <si>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</si>
  <si>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</si>
  <si>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</si>
  <si>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</si>
  <si>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</si>
  <si>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</si>
  <si>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</si>
  <si>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</si>
  <si>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</si>
  <si>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</si>
  <si>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</si>
  <si>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</si>
  <si>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</si>
  <si>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</si>
  <si>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</si>
  <si>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</si>
  <si>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</si>
  <si>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</si>
  <si>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</si>
  <si>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</si>
  <si>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</si>
  <si>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</si>
  <si>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</si>
  <si>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</si>
  <si>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</si>
  <si>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</si>
  <si>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</si>
  <si>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>Број понуда по партији</t>
  </si>
  <si>
    <t>Назив добављача: BIOTEC MEDICAL d.o.o.</t>
  </si>
  <si>
    <t>BIOTEC MEDICAL d.o.o.</t>
  </si>
  <si>
    <t>Број партије</t>
  </si>
  <si>
    <t>Назив партије</t>
  </si>
  <si>
    <t>Стопа ПДВ-а</t>
  </si>
  <si>
    <t>Партија 51</t>
  </si>
  <si>
    <t>Reagensi i potrošni materijal za imunohemijske analizatore MAGLUMI 4000 Plus , Maglumi 1000 i Maglumi 800  (SNIBE)Reagensi i potrošni materijal za imunohemijske analizatore MAGLUMI 4000 Plus , Maglumi 1000 i Maglumi 800  (SNIBE)</t>
  </si>
  <si>
    <t>PCT (CLIA) sa kalibratorom i kontrolom</t>
  </si>
  <si>
    <t>SNIBE</t>
  </si>
  <si>
    <t>MAGLUMI PCT (CLIA)</t>
  </si>
  <si>
    <t>100 testova</t>
  </si>
  <si>
    <t xml:space="preserve">LC*Light Check* </t>
  </si>
  <si>
    <t>MAGLUMI Light Check</t>
  </si>
  <si>
    <t>5x2 ml</t>
  </si>
  <si>
    <t>KIVETE(1x64)</t>
  </si>
  <si>
    <t>MAGLUMI Reaction Modules</t>
  </si>
  <si>
    <t>6x6x64</t>
  </si>
  <si>
    <t>WASH concetrate</t>
  </si>
  <si>
    <t>MAGLUMI Wash Concentrate</t>
  </si>
  <si>
    <t>6x714 ml</t>
  </si>
  <si>
    <t>STARTER (1+2)</t>
  </si>
  <si>
    <t>MAGLUMI Starter 1+2</t>
  </si>
  <si>
    <t>3x 2x230 ml</t>
  </si>
  <si>
    <t>CA 50 (CLIA) sa klaibratorom i kontrolom</t>
  </si>
  <si>
    <t>MAGLUMI CA 50 (CLIA)</t>
  </si>
  <si>
    <t>CA 242 (CLIA) sa kalibratorom i kontrolom</t>
  </si>
  <si>
    <t>MAGLUMI CA 242 (CLIA)</t>
  </si>
  <si>
    <t xml:space="preserve">Reaction Modules </t>
  </si>
  <si>
    <t>komad</t>
  </si>
  <si>
    <t>(6x(6x64))</t>
  </si>
  <si>
    <t xml:space="preserve">Tubing cleaning solution </t>
  </si>
  <si>
    <t>MAGLUMI System Tubing Cleaning Solution</t>
  </si>
  <si>
    <t>500ml</t>
  </si>
  <si>
    <t>Укупно за партију 51:</t>
  </si>
  <si>
    <t>Шифра предметног добра</t>
  </si>
  <si>
    <t>Укупна процењена вредност без ПДВ-а</t>
  </si>
  <si>
    <t>УКУПНА ВРЕДНОСТ БЕЗ ПДВ-а</t>
  </si>
  <si>
    <t>УКУПНА ВРЕДНОСТ СА ПДВ-ом</t>
  </si>
  <si>
    <t>RGN200733</t>
  </si>
  <si>
    <t>RGN200734</t>
  </si>
  <si>
    <t>RGN200735</t>
  </si>
  <si>
    <t>RGN200736</t>
  </si>
  <si>
    <t>RGN200737</t>
  </si>
  <si>
    <t>RGN200738</t>
  </si>
  <si>
    <t>RGN200739</t>
  </si>
  <si>
    <t>RGN200740</t>
  </si>
  <si>
    <t>RGN200741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</si>
</sst>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4" fontId="61" fillId="0" borderId="1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56" borderId="19" xfId="0" applyFont="1" applyFill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 wrapText="1"/>
    </xf>
    <xf numFmtId="0" fontId="63" fillId="57" borderId="19" xfId="0" applyFont="1" applyFill="1" applyBorder="1" applyAlignment="1">
      <alignment horizontal="center" vertical="center"/>
    </xf>
    <xf numFmtId="0" fontId="63" fillId="57" borderId="19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61" fillId="0" borderId="19" xfId="0" applyNumberFormat="1" applyFont="1" applyBorder="1" applyAlignment="1">
      <alignment horizontal="center" vertical="center"/>
    </xf>
    <xf numFmtId="1" fontId="63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wrapText="1"/>
    </xf>
    <xf numFmtId="9" fontId="25" fillId="56" borderId="0" xfId="0" applyNumberFormat="1" applyFont="1" applyFill="1" applyAlignment="1">
      <alignment horizontal="center" vertical="center"/>
    </xf>
    <xf numFmtId="9" fontId="24" fillId="56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4" fontId="25" fillId="56" borderId="0" xfId="0" applyNumberFormat="1" applyFont="1" applyFill="1" applyAlignment="1">
      <alignment horizontal="center" vertical="center"/>
    </xf>
    <xf numFmtId="4" fontId="24" fillId="56" borderId="0" xfId="0" applyNumberFormat="1" applyFont="1" applyFill="1" applyAlignment="1">
      <alignment horizontal="center" vertical="center"/>
    </xf>
    <xf numFmtId="4" fontId="63" fillId="57" borderId="19" xfId="0" applyNumberFormat="1" applyFont="1" applyFill="1" applyBorder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1" fontId="61" fillId="56" borderId="26" xfId="0" applyNumberFormat="1" applyFont="1" applyFill="1" applyBorder="1" applyAlignment="1">
      <alignment horizontal="center" vertical="center"/>
    </xf>
    <xf numFmtId="1" fontId="61" fillId="56" borderId="27" xfId="0" applyNumberFormat="1" applyFont="1" applyFill="1" applyBorder="1" applyAlignment="1">
      <alignment horizontal="center" vertical="center"/>
    </xf>
    <xf numFmtId="1" fontId="61" fillId="56" borderId="28" xfId="0" applyNumberFormat="1" applyFont="1" applyFill="1" applyBorder="1" applyAlignment="1">
      <alignment horizontal="center" vertical="center"/>
    </xf>
    <xf numFmtId="4" fontId="61" fillId="56" borderId="26" xfId="0" applyNumberFormat="1" applyFont="1" applyFill="1" applyBorder="1" applyAlignment="1">
      <alignment horizontal="center" vertical="center"/>
    </xf>
    <xf numFmtId="4" fontId="61" fillId="56" borderId="27" xfId="0" applyNumberFormat="1" applyFont="1" applyFill="1" applyBorder="1" applyAlignment="1">
      <alignment horizontal="center" vertical="center"/>
    </xf>
    <xf numFmtId="4" fontId="61" fillId="56" borderId="28" xfId="0" applyNumberFormat="1" applyFont="1" applyFill="1" applyBorder="1" applyAlignment="1">
      <alignment horizontal="center" vertical="center"/>
    </xf>
    <xf numFmtId="0" fontId="63" fillId="0" borderId="29" xfId="0" applyFont="1" applyBorder="1" applyAlignment="1">
      <alignment horizontal="left" vertical="center" wrapText="1"/>
    </xf>
    <xf numFmtId="0" fontId="63" fillId="0" borderId="30" xfId="0" applyFont="1" applyBorder="1" applyAlignment="1">
      <alignment horizontal="left" vertical="center" wrapText="1"/>
    </xf>
    <xf numFmtId="0" fontId="63" fillId="0" borderId="31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right" vertical="center"/>
    </xf>
    <xf numFmtId="0" fontId="62" fillId="0" borderId="30" xfId="0" applyFont="1" applyBorder="1" applyAlignment="1">
      <alignment horizontal="right" vertical="center"/>
    </xf>
    <xf numFmtId="0" fontId="62" fillId="0" borderId="31" xfId="0" applyFont="1" applyBorder="1" applyAlignment="1">
      <alignment horizontal="right" vertical="center"/>
    </xf>
    <xf numFmtId="0" fontId="63" fillId="57" borderId="29" xfId="0" applyFont="1" applyFill="1" applyBorder="1" applyAlignment="1">
      <alignment horizontal="right" vertical="center" wrapText="1"/>
    </xf>
    <xf numFmtId="0" fontId="63" fillId="57" borderId="30" xfId="0" applyFont="1" applyFill="1" applyBorder="1" applyAlignment="1">
      <alignment horizontal="right" vertical="center" wrapText="1"/>
    </xf>
    <xf numFmtId="0" fontId="63" fillId="57" borderId="31" xfId="0" applyFont="1" applyFill="1" applyBorder="1" applyAlignment="1">
      <alignment horizontal="right" vertical="center" wrapText="1"/>
    </xf>
    <xf numFmtId="0" fontId="6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0" fontId="62" fillId="0" borderId="19" xfId="0" applyFont="1" applyBorder="1" applyAlignment="1">
      <alignment vertical="center" wrapText="1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2" xfId="95" applyNumberFormat="1" applyFont="1" applyFill="1" applyBorder="1" applyAlignment="1">
      <alignment horizontal="center" vertical="center" wrapText="1"/>
      <protection/>
    </xf>
    <xf numFmtId="4" fontId="56" fillId="55" borderId="33" xfId="95" applyNumberFormat="1" applyFont="1" applyFill="1" applyBorder="1" applyAlignment="1">
      <alignment horizontal="center" vertical="center" wrapText="1"/>
      <protection/>
    </xf>
    <xf numFmtId="0" fontId="63" fillId="0" borderId="28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2"/>
  <sheetViews>
    <sheetView tabSelected="1" zoomScale="70" zoomScaleNormal="70" zoomScalePageLayoutView="0" workbookViewId="0" topLeftCell="A1">
      <selection activeCell="E10" sqref="E10:E18"/>
    </sheetView>
  </sheetViews>
  <sheetFormatPr defaultColWidth="9.140625" defaultRowHeight="12.75"/>
  <cols>
    <col min="2" max="3" width="8.57421875" style="0" customWidth="1"/>
    <col min="4" max="4" width="18.421875" style="0" customWidth="1"/>
    <col min="5" max="5" width="14.8515625" style="0" customWidth="1"/>
    <col min="6" max="6" width="14.28125" style="0" customWidth="1"/>
    <col min="7" max="7" width="16.2812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5.00390625" style="0" customWidth="1"/>
    <col min="12" max="12" width="16.57421875" style="0" hidden="1" customWidth="1"/>
    <col min="13" max="13" width="17.28125" style="0" customWidth="1"/>
    <col min="14" max="14" width="14.421875" style="30" hidden="1" customWidth="1"/>
    <col min="15" max="15" width="14.7109375" style="34" hidden="1" customWidth="1"/>
    <col min="16" max="16" width="15.00390625" style="38" hidden="1" customWidth="1"/>
    <col min="17" max="17" width="9.140625" style="0" customWidth="1"/>
  </cols>
  <sheetData>
    <row r="2" spans="2:14" ht="12.75">
      <c r="B2" s="61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4" spans="2:10" ht="12.75">
      <c r="B4" s="62" t="s">
        <v>40</v>
      </c>
      <c r="C4" s="62"/>
      <c r="D4" s="62"/>
      <c r="E4" s="62"/>
      <c r="F4" s="62"/>
      <c r="G4" s="62"/>
      <c r="H4" s="62"/>
      <c r="I4" s="62"/>
      <c r="J4" s="62"/>
    </row>
    <row r="7" spans="2:17" s="33" customFormat="1" ht="24">
      <c r="B7" s="25" t="s">
        <v>42</v>
      </c>
      <c r="C7" s="51" t="s">
        <v>43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35"/>
      <c r="P7" s="39"/>
      <c r="Q7" s="44"/>
    </row>
    <row r="8" spans="2:14" ht="32.25" customHeight="1">
      <c r="B8" s="60" t="s">
        <v>45</v>
      </c>
      <c r="C8" s="63" t="s">
        <v>46</v>
      </c>
      <c r="D8" s="63"/>
      <c r="E8" s="63"/>
      <c r="F8" s="63"/>
      <c r="G8" s="63"/>
      <c r="H8" s="63"/>
      <c r="I8" s="63"/>
      <c r="J8" s="63"/>
      <c r="K8" s="22"/>
      <c r="L8" s="22"/>
      <c r="M8" s="22"/>
      <c r="N8" s="31"/>
    </row>
    <row r="9" spans="2:16" ht="48">
      <c r="B9" s="60"/>
      <c r="C9" s="25" t="s">
        <v>31</v>
      </c>
      <c r="D9" s="25" t="s">
        <v>32</v>
      </c>
      <c r="E9" s="25" t="s">
        <v>74</v>
      </c>
      <c r="F9" s="28" t="s">
        <v>33</v>
      </c>
      <c r="G9" s="29" t="s">
        <v>34</v>
      </c>
      <c r="H9" s="25" t="s">
        <v>1</v>
      </c>
      <c r="I9" s="25" t="s">
        <v>35</v>
      </c>
      <c r="J9" s="25" t="s">
        <v>26</v>
      </c>
      <c r="K9" s="29" t="s">
        <v>27</v>
      </c>
      <c r="L9" s="27" t="s">
        <v>75</v>
      </c>
      <c r="M9" s="29" t="s">
        <v>36</v>
      </c>
      <c r="N9" s="32" t="s">
        <v>39</v>
      </c>
      <c r="O9" s="36" t="s">
        <v>44</v>
      </c>
      <c r="P9" s="40" t="s">
        <v>37</v>
      </c>
    </row>
    <row r="10" spans="2:16" ht="36">
      <c r="B10" s="60"/>
      <c r="C10" s="22">
        <v>1</v>
      </c>
      <c r="D10" s="26" t="s">
        <v>47</v>
      </c>
      <c r="E10" s="67" t="s">
        <v>78</v>
      </c>
      <c r="F10" s="26" t="s">
        <v>48</v>
      </c>
      <c r="G10" s="26" t="s">
        <v>49</v>
      </c>
      <c r="H10" s="22" t="s">
        <v>38</v>
      </c>
      <c r="I10" s="26" t="s">
        <v>50</v>
      </c>
      <c r="J10" s="22"/>
      <c r="K10" s="21">
        <v>86460</v>
      </c>
      <c r="L10" s="48">
        <v>7712493.02</v>
      </c>
      <c r="M10" s="21">
        <f>J10*K10</f>
        <v>0</v>
      </c>
      <c r="N10" s="45">
        <v>1</v>
      </c>
      <c r="O10" s="37">
        <v>0.2</v>
      </c>
      <c r="P10" s="41">
        <f>M10*O10</f>
        <v>0</v>
      </c>
    </row>
    <row r="11" spans="2:16" ht="24">
      <c r="B11" s="60"/>
      <c r="C11" s="22">
        <v>2</v>
      </c>
      <c r="D11" s="26" t="s">
        <v>51</v>
      </c>
      <c r="E11" s="67" t="s">
        <v>79</v>
      </c>
      <c r="F11" s="26" t="s">
        <v>48</v>
      </c>
      <c r="G11" s="26" t="s">
        <v>52</v>
      </c>
      <c r="H11" s="22" t="s">
        <v>38</v>
      </c>
      <c r="I11" s="26" t="s">
        <v>53</v>
      </c>
      <c r="J11" s="22"/>
      <c r="K11" s="21">
        <v>9600</v>
      </c>
      <c r="L11" s="49"/>
      <c r="M11" s="21">
        <f aca="true" t="shared" si="0" ref="M11:M18">J11*K11</f>
        <v>0</v>
      </c>
      <c r="N11" s="46"/>
      <c r="O11" s="37">
        <v>0.2</v>
      </c>
      <c r="P11" s="41">
        <f aca="true" t="shared" si="1" ref="P11:P18">M11*O11</f>
        <v>0</v>
      </c>
    </row>
    <row r="12" spans="2:16" ht="24">
      <c r="B12" s="60"/>
      <c r="C12" s="22">
        <v>3</v>
      </c>
      <c r="D12" s="26" t="s">
        <v>54</v>
      </c>
      <c r="E12" s="67" t="s">
        <v>80</v>
      </c>
      <c r="F12" s="26" t="s">
        <v>48</v>
      </c>
      <c r="G12" s="26" t="s">
        <v>55</v>
      </c>
      <c r="H12" s="22" t="s">
        <v>38</v>
      </c>
      <c r="I12" s="26" t="s">
        <v>56</v>
      </c>
      <c r="J12" s="22"/>
      <c r="K12" s="21">
        <v>26875</v>
      </c>
      <c r="L12" s="49"/>
      <c r="M12" s="21">
        <f t="shared" si="0"/>
        <v>0</v>
      </c>
      <c r="N12" s="46"/>
      <c r="O12" s="37">
        <v>0.2</v>
      </c>
      <c r="P12" s="41">
        <f t="shared" si="1"/>
        <v>0</v>
      </c>
    </row>
    <row r="13" spans="2:16" ht="24">
      <c r="B13" s="60"/>
      <c r="C13" s="22">
        <v>4</v>
      </c>
      <c r="D13" s="26" t="s">
        <v>57</v>
      </c>
      <c r="E13" s="67" t="s">
        <v>81</v>
      </c>
      <c r="F13" s="26" t="s">
        <v>48</v>
      </c>
      <c r="G13" s="26" t="s">
        <v>58</v>
      </c>
      <c r="H13" s="22" t="s">
        <v>38</v>
      </c>
      <c r="I13" s="26" t="s">
        <v>59</v>
      </c>
      <c r="J13" s="22"/>
      <c r="K13" s="21">
        <v>32640</v>
      </c>
      <c r="L13" s="49"/>
      <c r="M13" s="21">
        <f t="shared" si="0"/>
        <v>0</v>
      </c>
      <c r="N13" s="46"/>
      <c r="O13" s="37">
        <v>0.2</v>
      </c>
      <c r="P13" s="41">
        <f t="shared" si="1"/>
        <v>0</v>
      </c>
    </row>
    <row r="14" spans="2:16" ht="24">
      <c r="B14" s="60"/>
      <c r="C14" s="22">
        <v>5</v>
      </c>
      <c r="D14" s="26" t="s">
        <v>60</v>
      </c>
      <c r="E14" s="67" t="s">
        <v>82</v>
      </c>
      <c r="F14" s="26" t="s">
        <v>48</v>
      </c>
      <c r="G14" s="26" t="s">
        <v>61</v>
      </c>
      <c r="H14" s="22" t="s">
        <v>38</v>
      </c>
      <c r="I14" s="26" t="s">
        <v>62</v>
      </c>
      <c r="J14" s="22"/>
      <c r="K14" s="21">
        <v>32635</v>
      </c>
      <c r="L14" s="49"/>
      <c r="M14" s="21">
        <f t="shared" si="0"/>
        <v>0</v>
      </c>
      <c r="N14" s="46"/>
      <c r="O14" s="37">
        <v>0.2</v>
      </c>
      <c r="P14" s="41">
        <f t="shared" si="1"/>
        <v>0</v>
      </c>
    </row>
    <row r="15" spans="2:16" ht="36">
      <c r="B15" s="60"/>
      <c r="C15" s="22">
        <v>6</v>
      </c>
      <c r="D15" s="26" t="s">
        <v>63</v>
      </c>
      <c r="E15" s="67" t="s">
        <v>83</v>
      </c>
      <c r="F15" s="26" t="s">
        <v>48</v>
      </c>
      <c r="G15" s="26" t="s">
        <v>64</v>
      </c>
      <c r="H15" s="22" t="s">
        <v>38</v>
      </c>
      <c r="I15" s="26">
        <v>100</v>
      </c>
      <c r="J15" s="22"/>
      <c r="K15" s="21">
        <v>99000</v>
      </c>
      <c r="L15" s="49"/>
      <c r="M15" s="21">
        <f t="shared" si="0"/>
        <v>0</v>
      </c>
      <c r="N15" s="46"/>
      <c r="O15" s="37">
        <v>0.2</v>
      </c>
      <c r="P15" s="41">
        <f t="shared" si="1"/>
        <v>0</v>
      </c>
    </row>
    <row r="16" spans="2:16" ht="36">
      <c r="B16" s="60"/>
      <c r="C16" s="22">
        <v>7</v>
      </c>
      <c r="D16" s="26" t="s">
        <v>65</v>
      </c>
      <c r="E16" s="67" t="s">
        <v>84</v>
      </c>
      <c r="F16" s="26" t="s">
        <v>48</v>
      </c>
      <c r="G16" s="26" t="s">
        <v>66</v>
      </c>
      <c r="H16" s="22" t="s">
        <v>38</v>
      </c>
      <c r="I16" s="26">
        <v>100</v>
      </c>
      <c r="J16" s="22"/>
      <c r="K16" s="21">
        <v>99000</v>
      </c>
      <c r="L16" s="49"/>
      <c r="M16" s="21">
        <f t="shared" si="0"/>
        <v>0</v>
      </c>
      <c r="N16" s="46"/>
      <c r="O16" s="37">
        <v>0.2</v>
      </c>
      <c r="P16" s="41">
        <f t="shared" si="1"/>
        <v>0</v>
      </c>
    </row>
    <row r="17" spans="2:16" ht="24">
      <c r="B17" s="60"/>
      <c r="C17" s="22">
        <v>8</v>
      </c>
      <c r="D17" s="26" t="s">
        <v>67</v>
      </c>
      <c r="E17" s="67" t="s">
        <v>85</v>
      </c>
      <c r="F17" s="26" t="s">
        <v>48</v>
      </c>
      <c r="G17" s="26" t="s">
        <v>55</v>
      </c>
      <c r="H17" s="22" t="s">
        <v>68</v>
      </c>
      <c r="I17" s="26" t="s">
        <v>69</v>
      </c>
      <c r="J17" s="22"/>
      <c r="K17" s="22">
        <v>9.11</v>
      </c>
      <c r="L17" s="49"/>
      <c r="M17" s="21">
        <f t="shared" si="0"/>
        <v>0</v>
      </c>
      <c r="N17" s="46"/>
      <c r="O17" s="37">
        <v>0.2</v>
      </c>
      <c r="P17" s="41">
        <f t="shared" si="1"/>
        <v>0</v>
      </c>
    </row>
    <row r="18" spans="2:16" ht="36">
      <c r="B18" s="60"/>
      <c r="C18" s="22">
        <v>9</v>
      </c>
      <c r="D18" s="26" t="s">
        <v>70</v>
      </c>
      <c r="E18" s="67" t="s">
        <v>86</v>
      </c>
      <c r="F18" s="26" t="s">
        <v>48</v>
      </c>
      <c r="G18" s="26" t="s">
        <v>71</v>
      </c>
      <c r="H18" s="22" t="s">
        <v>38</v>
      </c>
      <c r="I18" s="26" t="s">
        <v>72</v>
      </c>
      <c r="J18" s="22"/>
      <c r="K18" s="21">
        <v>25502.4</v>
      </c>
      <c r="L18" s="50"/>
      <c r="M18" s="21">
        <f t="shared" si="0"/>
        <v>0</v>
      </c>
      <c r="N18" s="46"/>
      <c r="O18" s="37">
        <v>0.2</v>
      </c>
      <c r="P18" s="41">
        <f t="shared" si="1"/>
        <v>0</v>
      </c>
    </row>
    <row r="19" spans="2:16" ht="24.75" customHeight="1">
      <c r="B19" s="60"/>
      <c r="C19" s="54" t="s">
        <v>73</v>
      </c>
      <c r="D19" s="55"/>
      <c r="E19" s="55"/>
      <c r="F19" s="55"/>
      <c r="G19" s="55"/>
      <c r="H19" s="55"/>
      <c r="I19" s="55"/>
      <c r="J19" s="55"/>
      <c r="K19" s="56"/>
      <c r="L19" s="23"/>
      <c r="M19" s="24">
        <f>SUM(M10:M18)</f>
        <v>0</v>
      </c>
      <c r="N19" s="47"/>
      <c r="O19" s="37"/>
      <c r="P19" s="40">
        <f>SUM(P10:P18)</f>
        <v>0</v>
      </c>
    </row>
    <row r="20" spans="2:16" ht="24.75" customHeight="1">
      <c r="B20" s="57" t="s">
        <v>76</v>
      </c>
      <c r="C20" s="58"/>
      <c r="D20" s="58"/>
      <c r="E20" s="58"/>
      <c r="F20" s="58"/>
      <c r="G20" s="58"/>
      <c r="H20" s="58"/>
      <c r="I20" s="58"/>
      <c r="J20" s="58"/>
      <c r="K20" s="59"/>
      <c r="L20" s="43">
        <f>L10</f>
        <v>7712493.02</v>
      </c>
      <c r="M20" s="42">
        <f>M19</f>
        <v>0</v>
      </c>
      <c r="N20" s="32">
        <f>AVERAGE(N10)</f>
        <v>1</v>
      </c>
      <c r="O20" s="37"/>
      <c r="P20" s="41"/>
    </row>
    <row r="21" spans="2:16" ht="24.75" customHeight="1">
      <c r="B21" s="57" t="s">
        <v>25</v>
      </c>
      <c r="C21" s="58"/>
      <c r="D21" s="58"/>
      <c r="E21" s="58"/>
      <c r="F21" s="58"/>
      <c r="G21" s="58"/>
      <c r="H21" s="58"/>
      <c r="I21" s="58"/>
      <c r="J21" s="58"/>
      <c r="K21" s="59"/>
      <c r="L21" s="27"/>
      <c r="M21" s="42">
        <f>P19</f>
        <v>0</v>
      </c>
      <c r="N21" s="27"/>
      <c r="O21" s="37"/>
      <c r="P21" s="41"/>
    </row>
    <row r="22" spans="2:16" ht="24.75" customHeight="1">
      <c r="B22" s="57" t="s">
        <v>77</v>
      </c>
      <c r="C22" s="58"/>
      <c r="D22" s="58"/>
      <c r="E22" s="58"/>
      <c r="F22" s="58"/>
      <c r="G22" s="58"/>
      <c r="H22" s="58"/>
      <c r="I22" s="58"/>
      <c r="J22" s="58"/>
      <c r="K22" s="59"/>
      <c r="L22" s="27"/>
      <c r="M22" s="42">
        <f>SUM(M20:M21)</f>
        <v>0</v>
      </c>
      <c r="N22" s="27"/>
      <c r="O22" s="37"/>
      <c r="P22" s="41"/>
    </row>
  </sheetData>
  <sheetProtection/>
  <mergeCells count="11">
    <mergeCell ref="B2:N2"/>
    <mergeCell ref="B4:J4"/>
    <mergeCell ref="C8:J8"/>
    <mergeCell ref="N10:N19"/>
    <mergeCell ref="L10:L18"/>
    <mergeCell ref="C7:N7"/>
    <mergeCell ref="C19:K19"/>
    <mergeCell ref="B22:K22"/>
    <mergeCell ref="B21:K21"/>
    <mergeCell ref="B20:K20"/>
    <mergeCell ref="B8:B19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'BIOTEC M d.o.o. - specifikacija'!L20</f>
        <v>7712493.02</v>
      </c>
      <c r="F6" s="11">
        <f>'BIOTEC M d.o.o. - specifikacija'!M20</f>
        <v>0</v>
      </c>
      <c r="G6" s="12">
        <f>'BIOTEC M d.o.o. - specifikacija'!M22</f>
        <v>0</v>
      </c>
    </row>
    <row r="7" spans="2:7" ht="24.75" customHeight="1" thickBot="1">
      <c r="B7" s="4" t="s">
        <v>6</v>
      </c>
      <c r="C7" s="13" t="s">
        <v>7</v>
      </c>
      <c r="D7" s="3"/>
      <c r="E7" s="64" t="s">
        <v>8</v>
      </c>
      <c r="F7" s="65"/>
      <c r="G7" s="66"/>
    </row>
    <row r="8" spans="2:7" ht="20.25" customHeight="1" thickBot="1">
      <c r="B8" s="9"/>
      <c r="C8" s="10"/>
      <c r="D8" s="3"/>
      <c r="E8" s="14">
        <f>E6/1000</f>
        <v>7712.49302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'BIOTEC M d.o.o. - specifikacija'!N20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2020-04-27T10:24:33Z</dcterms:modified>
  <cp:category/>
  <cp:version/>
  <cp:contentType/>
  <cp:contentStatus/>
</cp:coreProperties>
</file>