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7" activeTab="0"/>
  </bookViews>
  <sheets>
    <sheet name="Hermes pharma - specif." sheetId="1" r:id="rId1"/>
    <sheet name="Hermes pharma - Obrazac KVI" sheetId="2" r:id="rId2"/>
  </sheets>
  <definedNames>
    <definedName name="_xlnm.Print_Area" localSheetId="1">'Hermes pharma - Obrazac KVI'!$A$1:$H$22</definedName>
    <definedName name="_xlnm.Print_Area" localSheetId="0">'Hermes pharma - specif.'!$A$1:$L$21</definedName>
  </definedNames>
  <calcPr fullCalcOnLoad="1"/>
</workbook>
</file>

<file path=xl/sharedStrings.xml><?xml version="1.0" encoding="utf-8"?>
<sst xmlns="http://schemas.openxmlformats.org/spreadsheetml/2006/main" count="81" uniqueCount="71">
  <si>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</si>
  <si>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</si>
  <si>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</si>
  <si>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</si>
  <si>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</si>
  <si>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</si>
  <si>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</si>
  <si>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</si>
  <si>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</si>
  <si>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</si>
  <si>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</si>
  <si>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</si>
  <si>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</si>
  <si>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</si>
  <si>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</si>
  <si>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</si>
  <si>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</si>
  <si>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</si>
  <si>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</si>
  <si>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</si>
  <si>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</si>
  <si>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</si>
  <si>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</si>
  <si>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</si>
  <si>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</si>
  <si>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</si>
  <si>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</si>
  <si>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</si>
  <si>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</si>
  <si>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</si>
  <si>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</si>
  <si>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</si>
  <si>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</si>
  <si>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</si>
  <si>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</si>
  <si>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</si>
  <si>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</si>
  <si>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</si>
  <si>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Каротидни стентови (monorail – rapid exchange дизајн) са ћелијама затвореног дизајна, израђени од нитинола, цилидричног и конусног облика</t>
  </si>
  <si>
    <t>Систем за дисталну протекцију за Каротидни стент (monorail – rapid exchange дизајн) са aнтитробмбогеним премазом на филтеру, од платина – тунгстена, систем слободан на жици</t>
  </si>
  <si>
    <t>Васкуларни чеп за емболизацију (Vascular Plug)</t>
  </si>
  <si>
    <t>Назив добављача: Hermes pharma d.o.o.</t>
  </si>
  <si>
    <t>Emboshield NAV6 Embolic Protection System</t>
  </si>
  <si>
    <t xml:space="preserve">Supera Peripheral Stent System </t>
  </si>
  <si>
    <t>Omnilink Elite Peripheral Stent System</t>
  </si>
  <si>
    <t>od XRX02007S do XRX03010S i od XRX03008T do XRX04010T</t>
  </si>
  <si>
    <t>Abbott Vascular, SAD</t>
  </si>
  <si>
    <t>AGA Medical Corporation,SAD</t>
  </si>
  <si>
    <t>комад</t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</si>
  <si>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</si>
  <si>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Износ ПДВ-а (10%)</t>
    </r>
  </si>
  <si>
    <r>
      <rPr>
        <b/>
        <sz val="10"/>
        <color indexed="8"/>
        <rFont val="Arial"/>
        <family val="2"/>
      </rPr>
      <t>Уградни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</si>
  <si>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без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</si>
  <si>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Укупна вредност уговора са ПДВ-а</t>
    </r>
  </si>
  <si>
    <r>
      <rPr>
        <b/>
        <sz val="10"/>
        <color indexed="8"/>
        <rFont val="Arial"/>
        <family val="2"/>
      </rPr>
      <t>Потрошни материјал</t>
    </r>
    <r>
      <rPr>
        <sz val="10"/>
        <color indexed="8"/>
        <rFont val="Arial"/>
        <family val="2"/>
      </rPr>
      <t>: Износ ПДВ-а (20%)</t>
    </r>
  </si>
  <si>
    <t>Каротидни стентови (monorail – rapid exchange дизајн) са ћелијама затвореног дизајна, израђени од нитинола, цилидричног и конусног облика, са системом за дисталну протекцију</t>
  </si>
  <si>
    <t>X.ACT Carotid Stent System</t>
  </si>
  <si>
    <t>/ 22442-19 i 22443-19</t>
  </si>
  <si>
    <t>STT20010</t>
  </si>
  <si>
    <t>BKT20023</t>
  </si>
  <si>
    <t>STT20016</t>
  </si>
  <si>
    <t xml:space="preserve">Amplatzer Vascular Plug </t>
  </si>
  <si>
    <t xml:space="preserve"> od 9-PLUG-004 do 9-PLUG-016; od 9-AVP2-003 do 9-AVP2-022 i od 9-AVP038-004 do 9-AVP038-008</t>
  </si>
  <si>
    <t xml:space="preserve">Периферни стентови премонтирани на балон </t>
  </si>
  <si>
    <r>
      <t xml:space="preserve">Самоослобађајући перифени стентови израђени од нитинола, </t>
    </r>
    <r>
      <rPr>
        <i/>
        <sz val="10"/>
        <color indexed="8"/>
        <rFont val="Arial"/>
        <family val="2"/>
      </rPr>
      <t>OTW</t>
    </r>
    <r>
      <rPr>
        <sz val="10"/>
        <color indexed="8"/>
        <rFont val="Arial"/>
        <family val="2"/>
      </rPr>
      <t xml:space="preserve"> систем, за дугачке лезије на суперфицијалној и поплитеалној артерији</t>
    </r>
  </si>
  <si>
    <t>STT20017</t>
  </si>
  <si>
    <t>STT20018</t>
  </si>
  <si>
    <t xml:space="preserve"> svi obeleženi kodovi u katalogu 
420XXXXX-080 i 420XXXXX-120</t>
  </si>
  <si>
    <t>od 11000-XX do 11013-XX</t>
  </si>
  <si>
    <t>404-1-110/20-33</t>
  </si>
  <si>
    <t xml:space="preserve">Каротидни и периферни стентови са пратећим специфичним потрошним материјалом који је неопходан за његову имплантацију за 2020. годину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</si>
</sst>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6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7" fillId="0" borderId="0" xfId="60" applyFont="1" applyAlignment="1">
      <alignment wrapText="1"/>
      <protection/>
    </xf>
    <xf numFmtId="0" fontId="48" fillId="0" borderId="0" xfId="60" applyFont="1" applyAlignment="1">
      <alignment wrapText="1"/>
      <protection/>
    </xf>
    <xf numFmtId="4" fontId="44" fillId="0" borderId="11" xfId="60" applyNumberFormat="1" applyFont="1" applyBorder="1" applyAlignment="1">
      <alignment vertical="center" wrapText="1"/>
      <protection/>
    </xf>
    <xf numFmtId="4" fontId="44" fillId="0" borderId="13" xfId="60" applyNumberFormat="1" applyFont="1" applyBorder="1" applyAlignment="1">
      <alignment vertical="center" wrapText="1"/>
      <protection/>
    </xf>
    <xf numFmtId="0" fontId="48" fillId="0" borderId="10" xfId="60" applyFont="1" applyBorder="1" applyAlignment="1">
      <alignment horizontal="center" vertical="center" wrapText="1"/>
      <protection/>
    </xf>
    <xf numFmtId="3" fontId="44" fillId="0" borderId="14" xfId="60" applyNumberFormat="1" applyFont="1" applyBorder="1" applyAlignment="1">
      <alignment vertical="center" wrapText="1"/>
      <protection/>
    </xf>
    <xf numFmtId="3" fontId="44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46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6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46" fillId="34" borderId="0" xfId="0" applyNumberFormat="1" applyFont="1" applyFill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6" borderId="10" xfId="60" applyNumberFormat="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6" fillId="34" borderId="20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justify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46" fillId="34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3" fontId="44" fillId="0" borderId="10" xfId="6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6" fillId="35" borderId="20" xfId="0" applyFont="1" applyFill="1" applyBorder="1" applyAlignment="1">
      <alignment horizontal="right" vertical="center" wrapText="1"/>
    </xf>
    <xf numFmtId="0" fontId="46" fillId="35" borderId="22" xfId="0" applyFont="1" applyFill="1" applyBorder="1" applyAlignment="1">
      <alignment horizontal="right" vertical="center" wrapText="1"/>
    </xf>
    <xf numFmtId="0" fontId="46" fillId="35" borderId="17" xfId="0" applyFont="1" applyFill="1" applyBorder="1" applyAlignment="1">
      <alignment horizontal="right" vertical="center" wrapText="1"/>
    </xf>
    <xf numFmtId="0" fontId="1" fillId="35" borderId="2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9" fillId="35" borderId="10" xfId="0" applyFont="1" applyFill="1" applyBorder="1" applyAlignment="1">
      <alignment horizontal="right" vertical="center" wrapText="1"/>
    </xf>
    <xf numFmtId="4" fontId="44" fillId="37" borderId="14" xfId="60" applyNumberFormat="1" applyFont="1" applyFill="1" applyBorder="1" applyAlignment="1">
      <alignment horizontal="center" vertical="center" wrapText="1"/>
      <protection/>
    </xf>
    <xf numFmtId="4" fontId="44" fillId="37" borderId="23" xfId="60" applyNumberFormat="1" applyFont="1" applyFill="1" applyBorder="1" applyAlignment="1">
      <alignment horizontal="center" vertical="center" wrapText="1"/>
      <protection/>
    </xf>
    <xf numFmtId="4" fontId="44" fillId="37" borderId="24" xfId="60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7">
      <selection activeCell="H10" sqref="H10"/>
    </sheetView>
  </sheetViews>
  <sheetFormatPr defaultColWidth="9.140625" defaultRowHeight="12.75"/>
  <cols>
    <col min="1" max="1" width="5.8515625" style="27" customWidth="1"/>
    <col min="2" max="2" width="39.421875" style="27" customWidth="1"/>
    <col min="3" max="3" width="11.7109375" style="19" customWidth="1"/>
    <col min="4" max="4" width="23.28125" style="19" customWidth="1"/>
    <col min="5" max="5" width="18.140625" style="19" customWidth="1"/>
    <col min="6" max="6" width="18.00390625" style="19" customWidth="1"/>
    <col min="7" max="8" width="12.28125" style="19" customWidth="1"/>
    <col min="9" max="9" width="12.28125" style="18" hidden="1" customWidth="1"/>
    <col min="10" max="10" width="15.140625" style="19" customWidth="1"/>
    <col min="11" max="11" width="15.140625" style="21" hidden="1" customWidth="1"/>
    <col min="12" max="12" width="18.7109375" style="19" customWidth="1"/>
    <col min="13" max="13" width="9.57421875" style="18" hidden="1" customWidth="1"/>
    <col min="14" max="14" width="9.140625" style="19" hidden="1" customWidth="1"/>
    <col min="15" max="16384" width="9.140625" style="19" customWidth="1"/>
  </cols>
  <sheetData>
    <row r="2" spans="1:12" ht="12.75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4" spans="1:5" ht="12.75">
      <c r="A4" s="61" t="s">
        <v>41</v>
      </c>
      <c r="B4" s="61"/>
      <c r="C4" s="61"/>
      <c r="D4" s="61"/>
      <c r="E4" s="20"/>
    </row>
    <row r="6" spans="1:13" ht="48" customHeight="1">
      <c r="A6" s="22" t="s">
        <v>0</v>
      </c>
      <c r="B6" s="22" t="s">
        <v>1</v>
      </c>
      <c r="C6" s="22" t="s">
        <v>33</v>
      </c>
      <c r="D6" s="22" t="s">
        <v>34</v>
      </c>
      <c r="E6" s="22" t="s">
        <v>35</v>
      </c>
      <c r="F6" s="22" t="s">
        <v>5</v>
      </c>
      <c r="G6" s="23" t="s">
        <v>6</v>
      </c>
      <c r="H6" s="22" t="s">
        <v>7</v>
      </c>
      <c r="I6" s="24" t="s">
        <v>8</v>
      </c>
      <c r="J6" s="22" t="s">
        <v>9</v>
      </c>
      <c r="K6" s="24" t="s">
        <v>10</v>
      </c>
      <c r="L6" s="22" t="s">
        <v>2</v>
      </c>
      <c r="M6" s="24" t="s">
        <v>24</v>
      </c>
    </row>
    <row r="7" spans="1:13" ht="48" customHeight="1">
      <c r="A7" s="64">
        <v>2</v>
      </c>
      <c r="B7" s="62" t="s">
        <v>55</v>
      </c>
      <c r="C7" s="62"/>
      <c r="D7" s="62"/>
      <c r="E7" s="62"/>
      <c r="F7" s="63"/>
      <c r="G7" s="62"/>
      <c r="H7" s="62"/>
      <c r="I7" s="62"/>
      <c r="J7" s="63"/>
      <c r="K7" s="62"/>
      <c r="L7" s="62"/>
      <c r="M7" s="24"/>
    </row>
    <row r="8" spans="1:14" ht="87.75" customHeight="1">
      <c r="A8" s="65"/>
      <c r="B8" s="37" t="s">
        <v>38</v>
      </c>
      <c r="C8" s="50" t="s">
        <v>58</v>
      </c>
      <c r="D8" s="31" t="s">
        <v>56</v>
      </c>
      <c r="E8" s="48" t="s">
        <v>45</v>
      </c>
      <c r="F8" s="47" t="s">
        <v>46</v>
      </c>
      <c r="G8" s="49" t="s">
        <v>48</v>
      </c>
      <c r="H8" s="34"/>
      <c r="I8" s="51">
        <v>65000</v>
      </c>
      <c r="J8" s="53">
        <v>65000</v>
      </c>
      <c r="K8" s="52">
        <f>H8*I8</f>
        <v>0</v>
      </c>
      <c r="L8" s="35">
        <f>H8*J8</f>
        <v>0</v>
      </c>
      <c r="M8" s="26">
        <v>1</v>
      </c>
      <c r="N8" s="19">
        <v>0.1</v>
      </c>
    </row>
    <row r="9" spans="1:14" ht="87.75" customHeight="1">
      <c r="A9" s="65"/>
      <c r="B9" s="46" t="s">
        <v>39</v>
      </c>
      <c r="C9" s="50" t="s">
        <v>59</v>
      </c>
      <c r="D9" s="30" t="s">
        <v>42</v>
      </c>
      <c r="E9" s="48" t="s">
        <v>57</v>
      </c>
      <c r="F9" s="47" t="s">
        <v>46</v>
      </c>
      <c r="G9" s="49" t="s">
        <v>48</v>
      </c>
      <c r="H9" s="29"/>
      <c r="I9" s="41">
        <v>60000</v>
      </c>
      <c r="J9" s="53">
        <v>60000</v>
      </c>
      <c r="K9" s="52">
        <f>H9*I9</f>
        <v>0</v>
      </c>
      <c r="L9" s="35">
        <f>H9*J9</f>
        <v>0</v>
      </c>
      <c r="M9" s="26">
        <v>1</v>
      </c>
      <c r="N9" s="19">
        <v>0.2</v>
      </c>
    </row>
    <row r="10" spans="1:14" ht="87.75" customHeight="1">
      <c r="A10" s="54">
        <v>12</v>
      </c>
      <c r="B10" s="55" t="s">
        <v>40</v>
      </c>
      <c r="C10" s="45" t="s">
        <v>60</v>
      </c>
      <c r="D10" s="30" t="s">
        <v>61</v>
      </c>
      <c r="E10" s="28" t="s">
        <v>62</v>
      </c>
      <c r="F10" s="32" t="s">
        <v>47</v>
      </c>
      <c r="G10" s="33" t="s">
        <v>48</v>
      </c>
      <c r="H10" s="29"/>
      <c r="I10" s="40">
        <v>85000</v>
      </c>
      <c r="J10" s="38">
        <v>85000</v>
      </c>
      <c r="K10" s="36">
        <f>H10*I10</f>
        <v>0</v>
      </c>
      <c r="L10" s="35">
        <f>H10*J10</f>
        <v>0</v>
      </c>
      <c r="M10" s="26">
        <v>1</v>
      </c>
      <c r="N10" s="19">
        <v>0.1</v>
      </c>
    </row>
    <row r="11" spans="1:14" ht="87.75" customHeight="1">
      <c r="A11" s="47">
        <v>13</v>
      </c>
      <c r="B11" s="48" t="s">
        <v>64</v>
      </c>
      <c r="C11" s="45" t="s">
        <v>65</v>
      </c>
      <c r="D11" s="30" t="s">
        <v>67</v>
      </c>
      <c r="E11" s="28" t="s">
        <v>43</v>
      </c>
      <c r="F11" s="25" t="s">
        <v>46</v>
      </c>
      <c r="G11" s="33" t="s">
        <v>48</v>
      </c>
      <c r="H11" s="29"/>
      <c r="I11" s="40">
        <v>75000</v>
      </c>
      <c r="J11" s="39">
        <v>75000</v>
      </c>
      <c r="K11" s="36">
        <f>H11*I11</f>
        <v>0</v>
      </c>
      <c r="L11" s="35">
        <f>H11*J11</f>
        <v>0</v>
      </c>
      <c r="M11" s="26">
        <v>1</v>
      </c>
      <c r="N11" s="19">
        <v>0.1</v>
      </c>
    </row>
    <row r="12" spans="1:14" ht="87.75" customHeight="1">
      <c r="A12" s="47">
        <v>15</v>
      </c>
      <c r="B12" s="48" t="s">
        <v>63</v>
      </c>
      <c r="C12" s="45" t="s">
        <v>66</v>
      </c>
      <c r="D12" s="30" t="s">
        <v>68</v>
      </c>
      <c r="E12" s="28" t="s">
        <v>44</v>
      </c>
      <c r="F12" s="25" t="s">
        <v>46</v>
      </c>
      <c r="G12" s="33" t="s">
        <v>48</v>
      </c>
      <c r="H12" s="29"/>
      <c r="I12" s="40">
        <v>24900</v>
      </c>
      <c r="J12" s="39">
        <v>24900</v>
      </c>
      <c r="K12" s="36">
        <f>H12*I12</f>
        <v>0</v>
      </c>
      <c r="L12" s="35">
        <f>H12*J12</f>
        <v>0</v>
      </c>
      <c r="M12" s="26">
        <v>1</v>
      </c>
      <c r="N12" s="19">
        <v>0.1</v>
      </c>
    </row>
    <row r="13" spans="1:13" ht="21.75" customHeight="1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8"/>
      <c r="K13" s="56">
        <f>K8+K10+K11+K12</f>
        <v>0</v>
      </c>
      <c r="L13" s="58">
        <f>L8+L10+L11+L12</f>
        <v>0</v>
      </c>
      <c r="M13" s="42">
        <f>AVERAGE(M8:M12)</f>
        <v>1</v>
      </c>
    </row>
    <row r="14" spans="1:13" ht="21.75" customHeight="1">
      <c r="A14" s="66" t="s">
        <v>50</v>
      </c>
      <c r="B14" s="67"/>
      <c r="C14" s="67"/>
      <c r="D14" s="67"/>
      <c r="E14" s="67"/>
      <c r="F14" s="67"/>
      <c r="G14" s="67"/>
      <c r="H14" s="67"/>
      <c r="I14" s="67"/>
      <c r="J14" s="68"/>
      <c r="K14" s="56">
        <f>K13*0.1</f>
        <v>0</v>
      </c>
      <c r="L14" s="58">
        <f>L13*0.1</f>
        <v>0</v>
      </c>
      <c r="M14" s="42"/>
    </row>
    <row r="15" spans="1:13" ht="21.75" customHeight="1">
      <c r="A15" s="66" t="s">
        <v>51</v>
      </c>
      <c r="B15" s="67"/>
      <c r="C15" s="67"/>
      <c r="D15" s="67"/>
      <c r="E15" s="67"/>
      <c r="F15" s="67"/>
      <c r="G15" s="67"/>
      <c r="H15" s="67"/>
      <c r="I15" s="67"/>
      <c r="J15" s="68"/>
      <c r="K15" s="56">
        <f>SUM(K13:K14)</f>
        <v>0</v>
      </c>
      <c r="L15" s="58">
        <f>SUM(L13:L14)</f>
        <v>0</v>
      </c>
      <c r="M15" s="42"/>
    </row>
    <row r="16" spans="1:13" ht="21.75" customHeight="1">
      <c r="A16" s="66" t="s">
        <v>52</v>
      </c>
      <c r="B16" s="67"/>
      <c r="C16" s="67"/>
      <c r="D16" s="67"/>
      <c r="E16" s="67"/>
      <c r="F16" s="67"/>
      <c r="G16" s="67"/>
      <c r="H16" s="67"/>
      <c r="I16" s="67"/>
      <c r="J16" s="68"/>
      <c r="K16" s="56">
        <f>K9</f>
        <v>0</v>
      </c>
      <c r="L16" s="58">
        <f>L9</f>
        <v>0</v>
      </c>
      <c r="M16" s="42"/>
    </row>
    <row r="17" spans="1:13" ht="21.75" customHeight="1">
      <c r="A17" s="69" t="s">
        <v>54</v>
      </c>
      <c r="B17" s="67"/>
      <c r="C17" s="67"/>
      <c r="D17" s="67"/>
      <c r="E17" s="67"/>
      <c r="F17" s="67"/>
      <c r="G17" s="67"/>
      <c r="H17" s="67"/>
      <c r="I17" s="67"/>
      <c r="J17" s="68"/>
      <c r="K17" s="56">
        <f>K16*0.2</f>
        <v>0</v>
      </c>
      <c r="L17" s="58">
        <f>L16*0.2</f>
        <v>0</v>
      </c>
      <c r="M17" s="42"/>
    </row>
    <row r="18" spans="1:13" ht="21.75" customHeight="1">
      <c r="A18" s="66" t="s">
        <v>53</v>
      </c>
      <c r="B18" s="67"/>
      <c r="C18" s="67"/>
      <c r="D18" s="67"/>
      <c r="E18" s="67"/>
      <c r="F18" s="67"/>
      <c r="G18" s="67"/>
      <c r="H18" s="67"/>
      <c r="I18" s="67"/>
      <c r="J18" s="68"/>
      <c r="K18" s="56">
        <f>SUM(K16:K17)</f>
        <v>0</v>
      </c>
      <c r="L18" s="58">
        <f>SUM(L16:L17)</f>
        <v>0</v>
      </c>
      <c r="M18" s="42"/>
    </row>
    <row r="19" spans="1:13" ht="21.75" customHeight="1">
      <c r="A19" s="70" t="s">
        <v>4</v>
      </c>
      <c r="B19" s="70"/>
      <c r="C19" s="70"/>
      <c r="D19" s="70"/>
      <c r="E19" s="70"/>
      <c r="F19" s="70"/>
      <c r="G19" s="70"/>
      <c r="H19" s="70"/>
      <c r="I19" s="70"/>
      <c r="J19" s="70"/>
      <c r="K19" s="56">
        <f aca="true" t="shared" si="0" ref="K19:L21">K13+K16</f>
        <v>0</v>
      </c>
      <c r="L19" s="58">
        <f t="shared" si="0"/>
        <v>0</v>
      </c>
      <c r="M19" s="42"/>
    </row>
    <row r="20" spans="1:12" ht="18.75" customHeight="1">
      <c r="A20" s="71" t="s">
        <v>37</v>
      </c>
      <c r="B20" s="71"/>
      <c r="C20" s="71"/>
      <c r="D20" s="71"/>
      <c r="E20" s="71"/>
      <c r="F20" s="71"/>
      <c r="G20" s="71"/>
      <c r="H20" s="71"/>
      <c r="I20" s="71"/>
      <c r="J20" s="71"/>
      <c r="K20" s="56">
        <f t="shared" si="0"/>
        <v>0</v>
      </c>
      <c r="L20" s="58">
        <f t="shared" si="0"/>
        <v>0</v>
      </c>
    </row>
    <row r="21" spans="1:12" ht="18" customHeight="1">
      <c r="A21" s="71" t="s">
        <v>3</v>
      </c>
      <c r="B21" s="71"/>
      <c r="C21" s="71"/>
      <c r="D21" s="71"/>
      <c r="E21" s="71"/>
      <c r="F21" s="71"/>
      <c r="G21" s="71"/>
      <c r="H21" s="71"/>
      <c r="I21" s="71"/>
      <c r="J21" s="71"/>
      <c r="K21" s="57">
        <f t="shared" si="0"/>
        <v>0</v>
      </c>
      <c r="L21" s="43">
        <f t="shared" si="0"/>
        <v>0</v>
      </c>
    </row>
  </sheetData>
  <sheetProtection/>
  <mergeCells count="13">
    <mergeCell ref="A17:J17"/>
    <mergeCell ref="A18:J18"/>
    <mergeCell ref="A19:J19"/>
    <mergeCell ref="A20:J20"/>
    <mergeCell ref="A21:J21"/>
    <mergeCell ref="A13:J13"/>
    <mergeCell ref="A16:J16"/>
    <mergeCell ref="A2:L2"/>
    <mergeCell ref="A4:D4"/>
    <mergeCell ref="B7:L7"/>
    <mergeCell ref="A7:A9"/>
    <mergeCell ref="A14:J14"/>
    <mergeCell ref="A15:J15"/>
  </mergeCells>
  <conditionalFormatting sqref="E8:E9">
    <cfRule type="duplicateValues" priority="2" dxfId="0" stopIfTrue="1">
      <formula>AND(COUNTIF($E$8:$E$9,E8)&gt;1,NOT(ISBLANK(E8)))</formula>
    </cfRule>
  </conditionalFormatting>
  <conditionalFormatting sqref="C8:C9">
    <cfRule type="duplicateValues" priority="1" dxfId="0" stopIfTrue="1">
      <formula>AND(COUNTIF($C$8:$C$9,C8)&gt;1,NOT(ISBLANK(C8)))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O17" sqref="O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75" t="s">
        <v>41</v>
      </c>
      <c r="F2" s="76"/>
      <c r="G2" s="76"/>
      <c r="H2" s="76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4" t="s">
        <v>69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'Hermes pharma - specif.'!K19</f>
        <v>0</v>
      </c>
      <c r="F6" s="10">
        <f>'Hermes pharma - specif.'!L19</f>
        <v>0</v>
      </c>
      <c r="G6" s="11">
        <f>'Hermes pharma - specif.'!L21</f>
        <v>0</v>
      </c>
    </row>
    <row r="7" spans="2:7" ht="24.75" customHeight="1" thickBot="1">
      <c r="B7" s="3" t="s">
        <v>16</v>
      </c>
      <c r="C7" s="12" t="s">
        <v>17</v>
      </c>
      <c r="D7" s="2"/>
      <c r="E7" s="72" t="s">
        <v>18</v>
      </c>
      <c r="F7" s="73"/>
      <c r="G7" s="74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">
      <c r="B13" s="3" t="s">
        <v>1</v>
      </c>
      <c r="C13" s="12" t="s">
        <v>23</v>
      </c>
      <c r="D13" s="2"/>
      <c r="E13" s="16" t="s">
        <v>24</v>
      </c>
      <c r="F13" s="59">
        <f>'Hermes pharma - specif.'!M13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70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7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2020-08-20T07:38:29Z</dcterms:modified>
  <cp:category/>
  <cp:version/>
  <cp:contentType/>
  <cp:contentStatus/>
</cp:coreProperties>
</file>