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140" windowHeight="9300" activeTab="0"/>
  </bookViews>
  <sheets>
    <sheet name="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<sst xmlns="http://schemas.openxmlformats.org/spreadsheetml/2006/main" count="229" uniqueCount="183">
  <si>
    <t>ЈКЛ</t>
  </si>
  <si>
    <t>Фармацеутски облик</t>
  </si>
  <si>
    <t>Произвођач</t>
  </si>
  <si>
    <t>Јединица мере</t>
  </si>
  <si>
    <t>Количина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</si>
  <si>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</si>
  <si>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</si>
  <si>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</si>
  <si>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>Број понуда по партији</t>
  </si>
  <si>
    <t>УКУПНА ВРЕДНОСТ БЕЗ ПДВ-А</t>
  </si>
  <si>
    <t>ИЗНОС ПДВ-А</t>
  </si>
  <si>
    <t>УКУПНА ВРЕДНОСТ СА ПДВ-ОМ</t>
  </si>
  <si>
    <t>ПРИЛОГ 2 УГОВОРА - ПОДАЦИ ЗА КВАРТАЛНО ИЗВЕШТАВАЊЕ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</si>
  <si>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</si>
  <si>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</si>
  <si>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</si>
  <si>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</si>
  <si>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</si>
  <si>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</si>
  <si>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</si>
  <si>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</si>
  <si>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Најнижа понуђена цена</t>
  </si>
  <si>
    <t>Број понуда</t>
  </si>
  <si>
    <t>Критеријум</t>
  </si>
  <si>
    <t>Отворени</t>
  </si>
  <si>
    <t>Заштићени назив понуђеног добра</t>
  </si>
  <si>
    <t>ПРИЛОГ 1 УГОВОРА - СПЕЦИФИКАЦИЈА ЛЕКОВА СА ЦЕНАМА</t>
  </si>
  <si>
    <t>Број решења УЈН</t>
  </si>
  <si>
    <t>Обликована по партијама, централизована, оквирни споразум</t>
  </si>
  <si>
    <t>Класичан сектор - приходи из буџета</t>
  </si>
  <si>
    <t>нема</t>
  </si>
  <si>
    <t>ПРОЦЕЊЕНА ВРЕДНОСТ</t>
  </si>
  <si>
    <t>УГОВОРЕНА ВРЕДНОСТ   (без ПДВ-a)</t>
  </si>
  <si>
    <t>УГОВОРЕНА ВРЕДНОСТ          (са ПДВ-ом)</t>
  </si>
  <si>
    <t>У хиљадама динара (за УЈН)</t>
  </si>
  <si>
    <t xml:space="preserve">Укупна вредност
 без ПДВ-а </t>
  </si>
  <si>
    <t>Назив Партије</t>
  </si>
  <si>
    <t>Јачина/концентрација лека</t>
  </si>
  <si>
    <t>Број партије</t>
  </si>
  <si>
    <t>404-1-110/20-46</t>
  </si>
  <si>
    <t xml:space="preserve">Лекови са Листе Б и Листе Д Листе лекова </t>
  </si>
  <si>
    <t>rastvor za infuziju</t>
  </si>
  <si>
    <t>rastvor za injekciju</t>
  </si>
  <si>
    <t>SOPHARMA D.O.O.</t>
  </si>
  <si>
    <t>atropin 1 mg</t>
  </si>
  <si>
    <t>0123137</t>
  </si>
  <si>
    <t>ATROPIN SOPHARMA</t>
  </si>
  <si>
    <t>Sopharma AD</t>
  </si>
  <si>
    <t>1 mg</t>
  </si>
  <si>
    <t>ampula</t>
  </si>
  <si>
    <t>palonosetron 0,25 mg</t>
  </si>
  <si>
    <t>0124574</t>
  </si>
  <si>
    <t>ALOXI</t>
  </si>
  <si>
    <t>Helsinn Birex Pharmaceuticals Ltd; PharmaSwiss d.o.o.</t>
  </si>
  <si>
    <t>0,25 mg/5 ml</t>
  </si>
  <si>
    <t>bočica staklena</t>
  </si>
  <si>
    <t>ornitinaspartat 5 g</t>
  </si>
  <si>
    <t>0127452</t>
  </si>
  <si>
    <t>HEPA-MERZ</t>
  </si>
  <si>
    <t>Merz Pharma GmbH</t>
  </si>
  <si>
    <t>5 g/10 ml</t>
  </si>
  <si>
    <t>vitamini B-kompleksa (tiamin, riboflavin, piridoksin, nikotinamid, kalcijum-pantotenat, cijanokobalamin)</t>
  </si>
  <si>
    <t>0052184</t>
  </si>
  <si>
    <t>BEVIPLEX</t>
  </si>
  <si>
    <t>Galenika a.d.</t>
  </si>
  <si>
    <t xml:space="preserve">liofilizat za rastvor za injekciju </t>
  </si>
  <si>
    <t>40 mg + 4 mg + 8 mg + 100 mg + 10 mg + 0,004 mg</t>
  </si>
  <si>
    <t>aminokiseline 10%</t>
  </si>
  <si>
    <t>0174035; 0174021</t>
  </si>
  <si>
    <t>AMINOSOL 10% ; AMINOVEN 10%</t>
  </si>
  <si>
    <t>Hemomont d.o.o.; Fresenius Kabi Austria GmbH</t>
  </si>
  <si>
    <t>500 ml</t>
  </si>
  <si>
    <t>boca/boca staklena</t>
  </si>
  <si>
    <t>digoksin 0,5 mg</t>
  </si>
  <si>
    <t>0100255</t>
  </si>
  <si>
    <t>DIGOXIN SOPHARMA</t>
  </si>
  <si>
    <t>rastvor za injekciju/infuziju</t>
  </si>
  <si>
    <t>0,5 mg/5 ml</t>
  </si>
  <si>
    <t>gliceriltrinitrat (nitroglicerin) 5 mg</t>
  </si>
  <si>
    <t>0102180</t>
  </si>
  <si>
    <t xml:space="preserve">NIRMIN </t>
  </si>
  <si>
    <t>Hemofarm a.d.</t>
  </si>
  <si>
    <t>koncentrat za rastvor za infuziju</t>
  </si>
  <si>
    <t>5 mg</t>
  </si>
  <si>
    <t>furosemid 20 mg</t>
  </si>
  <si>
    <t>0400413; 0400411</t>
  </si>
  <si>
    <t>EDEMID; FUROSEMID SOPHARMA</t>
  </si>
  <si>
    <t>LEK FARMACEVTSKA DRUŽBA D.D.; Sopharma AD</t>
  </si>
  <si>
    <t>20 mg/2 ml</t>
  </si>
  <si>
    <t>nimodipin 10 mg</t>
  </si>
  <si>
    <t>0402666; 0402102</t>
  </si>
  <si>
    <t>NIMODIPIN 10 mg i.v. CARINO; NIMOTOP S</t>
  </si>
  <si>
    <t>Solupharm Pharmazeutische Erzeugnisse GmbH; Bayer Pharma AG</t>
  </si>
  <si>
    <t>10 mg/50 ml</t>
  </si>
  <si>
    <t>bočica/ bočica staklena</t>
  </si>
  <si>
    <t>cefotaksim 2 g</t>
  </si>
  <si>
    <t>prašak za rastvor za injekciju/infuziju</t>
  </si>
  <si>
    <t>2 g</t>
  </si>
  <si>
    <t>ceftriakson 2 g</t>
  </si>
  <si>
    <t>0321999</t>
  </si>
  <si>
    <t>CEFTRIAXON-MIP</t>
  </si>
  <si>
    <t>Chephasaar Chem. Pharm.</t>
  </si>
  <si>
    <t>cefepim 1000 mg</t>
  </si>
  <si>
    <t>0321630; 0321912</t>
  </si>
  <si>
    <t>CEFIM; CEFEPIM KABI</t>
  </si>
  <si>
    <t>Hemofarm a.d.; Labesfal - Laboratorios Almiro S.A.</t>
  </si>
  <si>
    <t>1000 mg</t>
  </si>
  <si>
    <t>bočica staklena/ bočica</t>
  </si>
  <si>
    <t>gentamicin 80 mg</t>
  </si>
  <si>
    <t>0024552; 0024580; 0024606</t>
  </si>
  <si>
    <t>GENTAMICIN; GENTAMICIN HF; GENTAMICIN SOPHARMA</t>
  </si>
  <si>
    <t>Galenika a.d.; Hemofarm AD Vršac; SOPHARMA AD</t>
  </si>
  <si>
    <t>80 mg/2 ml</t>
  </si>
  <si>
    <t>filgrastim 48 Mj.</t>
  </si>
  <si>
    <t>0069139; 0069131</t>
  </si>
  <si>
    <t>NIVESTIM; ZARZIO</t>
  </si>
  <si>
    <t>Hospira Enterprises B.V.;
Hospira Zagreb d.o.o.; 'Sandoz GmbH</t>
  </si>
  <si>
    <t>48 Mj./0,5 ml</t>
  </si>
  <si>
    <t>injekcioni špric</t>
  </si>
  <si>
    <t>ketorolak amp 30 mg</t>
  </si>
  <si>
    <t>0162522</t>
  </si>
  <si>
    <t>ZODOL</t>
  </si>
  <si>
    <t>Hemofarm a.d. u saradnji sa ATHANS PHARMA UK LIMITED, Velika Britanija</t>
  </si>
  <si>
    <t>30 mg/ml</t>
  </si>
  <si>
    <t>lidokain 1% 3,5 ml</t>
  </si>
  <si>
    <t>0081222</t>
  </si>
  <si>
    <t>LIDOKAIN-HLORID 1%</t>
  </si>
  <si>
    <t>35 mg/3,5 ml</t>
  </si>
  <si>
    <t>lidokain 2%</t>
  </si>
  <si>
    <t>0081626; 0081560</t>
  </si>
  <si>
    <t xml:space="preserve">LIDOCAINE SOPHARMA; LIDOKAIN-HLORID 2% </t>
  </si>
  <si>
    <t>Sopharma AD; 'Galenika a.d.</t>
  </si>
  <si>
    <t>40 mg/2 ml</t>
  </si>
  <si>
    <t>lidokain 2%, adrenalin (epinefrin)</t>
  </si>
  <si>
    <t>0081540</t>
  </si>
  <si>
    <t>LIDOKAIN 2%-ADRENALIN</t>
  </si>
  <si>
    <t>2 ml (40 mg+0,025 mg)</t>
  </si>
  <si>
    <t>lidokain, hlorheksidin</t>
  </si>
  <si>
    <t>4081718</t>
  </si>
  <si>
    <t>CATHEJELL SA LIDOKAINOM</t>
  </si>
  <si>
    <t>Pharmazeutische Fabrik Montavit Ges.m.b.H.</t>
  </si>
  <si>
    <t>gel</t>
  </si>
  <si>
    <t>12,5 g (20 mg/g+0,5 mg/g)</t>
  </si>
  <si>
    <t xml:space="preserve">  aplikator</t>
  </si>
  <si>
    <t>protamin sulfat 50 mg</t>
  </si>
  <si>
    <t>0180030</t>
  </si>
  <si>
    <t>PROTAMIN SULFAT</t>
  </si>
  <si>
    <t>50 mg/5 ml</t>
  </si>
  <si>
    <t>voda za injekcije 5 ml</t>
  </si>
  <si>
    <t>0176042</t>
  </si>
  <si>
    <t xml:space="preserve">VODA ZA INJEKCIJE </t>
  </si>
  <si>
    <t>rastvarač za parenteralnu upotrebu</t>
  </si>
  <si>
    <t>5 ml</t>
  </si>
  <si>
    <t>0194257</t>
  </si>
  <si>
    <t>ULTRAVIST 370</t>
  </si>
  <si>
    <t>Bayer AG; Bayer farmacevtska družba d.o.o.</t>
  </si>
  <si>
    <t>200 ml (768,86 mg/ml)</t>
  </si>
  <si>
    <t>ml</t>
  </si>
  <si>
    <t>0194259</t>
  </si>
  <si>
    <t>500 ml (768,86 mg/ml)</t>
  </si>
  <si>
    <t>jopromid 370 mg I/ml, 200 ml i 500 ml</t>
  </si>
  <si>
    <t>gadobutrol 1 mmol/ml, 7,5 ml</t>
  </si>
  <si>
    <t>0199487</t>
  </si>
  <si>
    <t>GADOVIST</t>
  </si>
  <si>
    <t>Bayer Pharma AG;
Bayer farmacevtska družba d.o.o.</t>
  </si>
  <si>
    <t>7,5 ml (1 mmol/ml)</t>
  </si>
  <si>
    <t>gadoksetinska kiselina 10 ml</t>
  </si>
  <si>
    <t>0199535</t>
  </si>
  <si>
    <t>PRIMOVIST</t>
  </si>
  <si>
    <t>Bayer Pharma AG; Bayer Farmacevtska družba d.o.o.</t>
  </si>
  <si>
    <t>10 ml (181,43 mg/ml)</t>
  </si>
  <si>
    <t>0321976</t>
  </si>
  <si>
    <t>Cefotaxim-MIP</t>
  </si>
  <si>
    <t>Chephasaar Chem.- Pharm. Fabrik GmbH</t>
  </si>
  <si>
    <t>aminokiseline 8% (alanin, arginin, cistein, fenilalanin, glicin, histidin, izoleucin, leucin, lizin, metionin, prolin, serin, glacijalna sirćetna kiselina, treonin, triptofan, valin) 500 ml</t>
  </si>
  <si>
    <t>HEPASOL 8%</t>
  </si>
  <si>
    <t xml:space="preserve">Hemomont d.o.o. </t>
  </si>
  <si>
    <t>500 ml (4,64 g/l + 10,72 g/l + 0,52 g/l + 0,88 g/l + 5,82 g/l + 2,8 g/l + 10,4 g/l + 13,09 g/l + 6,88 g/l + 1,1 g/l + 5,73 g/l + 2,24 g/l + 4,42 g/l + 4,4 g/l + 0,7 g/l + 10,08 g/l</t>
  </si>
  <si>
    <t>boca</t>
  </si>
  <si>
    <t>manitol 10%</t>
  </si>
  <si>
    <t>MANITOL HF 10%</t>
  </si>
  <si>
    <t>500 ml 10%</t>
  </si>
  <si>
    <t>boca staklena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</si>
</sst>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5999634265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7" fillId="0" borderId="0">
      <alignment/>
      <protection/>
    </xf>
    <xf numFmtId="0" fontId="4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2" fillId="0" borderId="0" xfId="0" applyFont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48" fillId="0" borderId="10" xfId="0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 wrapText="1"/>
    </xf>
    <xf numFmtId="0" fontId="49" fillId="0" borderId="0" xfId="0" applyFont="1" applyAlignment="1">
      <alignment wrapText="1"/>
    </xf>
    <xf numFmtId="0" fontId="49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8" fillId="0" borderId="10" xfId="0" applyNumberFormat="1" applyFont="1" applyFill="1" applyBorder="1" applyAlignment="1">
      <alignment horizontal="center" vertical="center" wrapText="1"/>
    </xf>
    <xf numFmtId="4" fontId="50" fillId="0" borderId="11" xfId="0" applyNumberFormat="1" applyFont="1" applyFill="1" applyBorder="1" applyAlignment="1">
      <alignment vertical="center" wrapText="1"/>
    </xf>
    <xf numFmtId="4" fontId="50" fillId="0" borderId="12" xfId="0" applyNumberFormat="1" applyFont="1" applyFill="1" applyBorder="1" applyAlignment="1">
      <alignment vertical="center" wrapText="1"/>
    </xf>
    <xf numFmtId="4" fontId="50" fillId="0" borderId="13" xfId="0" applyNumberFormat="1" applyFont="1" applyFill="1" applyBorder="1" applyAlignment="1">
      <alignment vertical="center" wrapText="1"/>
    </xf>
    <xf numFmtId="3" fontId="50" fillId="0" borderId="14" xfId="0" applyNumberFormat="1" applyFont="1" applyFill="1" applyBorder="1" applyAlignment="1">
      <alignment vertical="center" wrapText="1"/>
    </xf>
    <xf numFmtId="3" fontId="50" fillId="0" borderId="15" xfId="0" applyNumberFormat="1" applyFont="1" applyFill="1" applyBorder="1" applyAlignment="1">
      <alignment vertical="center" wrapText="1"/>
    </xf>
    <xf numFmtId="3" fontId="50" fillId="0" borderId="16" xfId="0" applyNumberFormat="1" applyFont="1" applyFill="1" applyBorder="1" applyAlignment="1">
      <alignment vertical="center" wrapText="1"/>
    </xf>
    <xf numFmtId="0" fontId="42" fillId="0" borderId="0" xfId="0" applyFont="1" applyAlignment="1">
      <alignment vertical="center" wrapText="1"/>
    </xf>
    <xf numFmtId="4" fontId="47" fillId="0" borderId="0" xfId="0" applyNumberFormat="1" applyFont="1" applyAlignment="1">
      <alignment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3" fillId="33" borderId="10" xfId="60" applyFont="1" applyFill="1" applyBorder="1" applyAlignment="1">
      <alignment horizontal="center" vertical="center" wrapText="1"/>
      <protection/>
    </xf>
    <xf numFmtId="4" fontId="48" fillId="0" borderId="10" xfId="60" applyNumberFormat="1" applyFont="1" applyFill="1" applyBorder="1" applyAlignment="1">
      <alignment horizontal="center" vertical="center" wrapText="1"/>
      <protection/>
    </xf>
    <xf numFmtId="0" fontId="4" fillId="33" borderId="11" xfId="60" applyFont="1" applyFill="1" applyBorder="1" applyAlignment="1">
      <alignment horizontal="center" vertical="center" wrapText="1"/>
      <protection/>
    </xf>
    <xf numFmtId="0" fontId="4" fillId="33" borderId="15" xfId="60" applyFont="1" applyFill="1" applyBorder="1" applyAlignment="1">
      <alignment horizontal="center" vertical="center" wrapText="1"/>
      <protection/>
    </xf>
    <xf numFmtId="0" fontId="4" fillId="33" borderId="13" xfId="60" applyFont="1" applyFill="1" applyBorder="1" applyAlignment="1">
      <alignment horizontal="center" vertical="center" wrapText="1"/>
      <protection/>
    </xf>
    <xf numFmtId="3" fontId="51" fillId="0" borderId="10" xfId="0" applyNumberFormat="1" applyFont="1" applyFill="1" applyBorder="1" applyAlignment="1">
      <alignment horizontal="center" vertical="center" wrapText="1"/>
    </xf>
    <xf numFmtId="4" fontId="49" fillId="33" borderId="10" xfId="0" applyNumberFormat="1" applyFont="1" applyFill="1" applyBorder="1" applyAlignment="1">
      <alignment vertical="center" wrapText="1"/>
    </xf>
    <xf numFmtId="3" fontId="42" fillId="0" borderId="0" xfId="0" applyNumberFormat="1" applyFont="1" applyAlignment="1">
      <alignment horizontal="center" vertical="center" wrapText="1"/>
    </xf>
    <xf numFmtId="4" fontId="42" fillId="0" borderId="0" xfId="0" applyNumberFormat="1" applyFont="1" applyAlignment="1">
      <alignment horizontal="center" vertical="center" wrapText="1"/>
    </xf>
    <xf numFmtId="3" fontId="42" fillId="0" borderId="17" xfId="0" applyNumberFormat="1" applyFont="1" applyBorder="1" applyAlignment="1">
      <alignment horizontal="center" vertical="center" wrapText="1"/>
    </xf>
    <xf numFmtId="0" fontId="52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4" fontId="49" fillId="33" borderId="10" xfId="0" applyNumberFormat="1" applyFont="1" applyFill="1" applyBorder="1" applyAlignment="1">
      <alignment horizontal="center" vertical="center" wrapText="1"/>
    </xf>
    <xf numFmtId="4" fontId="53" fillId="34" borderId="10" xfId="0" applyNumberFormat="1" applyFont="1" applyFill="1" applyBorder="1" applyAlignment="1">
      <alignment horizontal="center" vertical="center" wrapText="1"/>
    </xf>
    <xf numFmtId="4" fontId="53" fillId="35" borderId="10" xfId="0" applyNumberFormat="1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53" fillId="36" borderId="10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0" fontId="6" fillId="36" borderId="10" xfId="61" applyNumberFormat="1" applyFont="1" applyFill="1" applyBorder="1" applyAlignment="1">
      <alignment horizontal="center" vertical="center" wrapText="1"/>
      <protection/>
    </xf>
    <xf numFmtId="3" fontId="53" fillId="36" borderId="10" xfId="0" applyNumberFormat="1" applyFont="1" applyFill="1" applyBorder="1" applyAlignment="1">
      <alignment horizontal="center" vertical="center" wrapText="1"/>
    </xf>
    <xf numFmtId="4" fontId="53" fillId="36" borderId="10" xfId="0" applyNumberFormat="1" applyFont="1" applyFill="1" applyBorder="1" applyAlignment="1">
      <alignment horizontal="center" vertical="center" wrapText="1"/>
    </xf>
    <xf numFmtId="1" fontId="6" fillId="0" borderId="10" xfId="57" applyNumberFormat="1" applyFont="1" applyFill="1" applyBorder="1" applyAlignment="1">
      <alignment horizontal="center" vertical="center" wrapText="1"/>
      <protection/>
    </xf>
    <xf numFmtId="0" fontId="6" fillId="0" borderId="10" xfId="57" applyFont="1" applyFill="1" applyBorder="1" applyAlignment="1">
      <alignment horizontal="center" vertical="center" wrapText="1"/>
      <protection/>
    </xf>
    <xf numFmtId="4" fontId="6" fillId="0" borderId="10" xfId="57" applyNumberFormat="1" applyFont="1" applyFill="1" applyBorder="1" applyAlignment="1">
      <alignment horizontal="center" vertical="center" wrapText="1"/>
      <protection/>
    </xf>
    <xf numFmtId="4" fontId="6" fillId="0" borderId="10" xfId="0" applyNumberFormat="1" applyFont="1" applyFill="1" applyBorder="1" applyAlignment="1">
      <alignment horizontal="center" vertical="center" wrapText="1"/>
    </xf>
    <xf numFmtId="4" fontId="8" fillId="35" borderId="10" xfId="0" applyNumberFormat="1" applyFont="1" applyFill="1" applyBorder="1" applyAlignment="1">
      <alignment horizontal="center" vertical="center" wrapText="1"/>
    </xf>
    <xf numFmtId="3" fontId="53" fillId="35" borderId="10" xfId="0" applyNumberFormat="1" applyFont="1" applyFill="1" applyBorder="1" applyAlignment="1">
      <alignment horizontal="center" vertical="center" wrapText="1"/>
    </xf>
    <xf numFmtId="3" fontId="53" fillId="0" borderId="17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0" fontId="53" fillId="33" borderId="10" xfId="0" applyFont="1" applyFill="1" applyBorder="1" applyAlignment="1">
      <alignment horizontal="right" vertical="center" wrapText="1"/>
    </xf>
    <xf numFmtId="0" fontId="50" fillId="0" borderId="0" xfId="0" applyFont="1" applyAlignment="1">
      <alignment horizontal="center" vertical="center" wrapText="1"/>
    </xf>
    <xf numFmtId="1" fontId="6" fillId="0" borderId="18" xfId="57" applyNumberFormat="1" applyFont="1" applyFill="1" applyBorder="1" applyAlignment="1">
      <alignment horizontal="center" vertical="center" wrapText="1"/>
      <protection/>
    </xf>
    <xf numFmtId="1" fontId="6" fillId="0" borderId="19" xfId="57" applyNumberFormat="1" applyFont="1" applyFill="1" applyBorder="1" applyAlignment="1">
      <alignment horizontal="center" vertical="center" wrapText="1"/>
      <protection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3" fontId="53" fillId="35" borderId="18" xfId="0" applyNumberFormat="1" applyFont="1" applyFill="1" applyBorder="1" applyAlignment="1">
      <alignment horizontal="center" vertical="center" wrapText="1"/>
    </xf>
    <xf numFmtId="3" fontId="53" fillId="35" borderId="19" xfId="0" applyNumberFormat="1" applyFont="1" applyFill="1" applyBorder="1" applyAlignment="1">
      <alignment horizontal="center" vertical="center" wrapText="1"/>
    </xf>
    <xf numFmtId="4" fontId="50" fillId="33" borderId="14" xfId="60" applyNumberFormat="1" applyFont="1" applyFill="1" applyBorder="1" applyAlignment="1">
      <alignment horizontal="center" vertical="center" wrapText="1"/>
      <protection/>
    </xf>
    <xf numFmtId="4" fontId="50" fillId="33" borderId="12" xfId="60" applyNumberFormat="1" applyFont="1" applyFill="1" applyBorder="1" applyAlignment="1">
      <alignment horizontal="center" vertical="center" wrapText="1"/>
      <protection/>
    </xf>
    <xf numFmtId="4" fontId="50" fillId="33" borderId="16" xfId="60" applyNumberFormat="1" applyFont="1" applyFill="1" applyBorder="1" applyAlignment="1">
      <alignment horizontal="center" vertical="center" wrapText="1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13" xfId="56"/>
    <cellStyle name="Normal 2" xfId="57"/>
    <cellStyle name="Normal 2 2" xfId="58"/>
    <cellStyle name="Normal 2 2 2" xfId="59"/>
    <cellStyle name="Normal 4" xfId="60"/>
    <cellStyle name="Normal_Priznto djuture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45"/>
  <sheetViews>
    <sheetView tabSelected="1" zoomScalePageLayoutView="0" workbookViewId="0" topLeftCell="A28">
      <selection activeCell="K18" sqref="K18:K33"/>
    </sheetView>
  </sheetViews>
  <sheetFormatPr defaultColWidth="9.140625" defaultRowHeight="15"/>
  <cols>
    <col min="1" max="1" width="8.00390625" style="18" customWidth="1"/>
    <col min="2" max="2" width="19.140625" style="19" customWidth="1"/>
    <col min="3" max="3" width="9.28125" style="2" customWidth="1"/>
    <col min="4" max="4" width="13.8515625" style="2" customWidth="1"/>
    <col min="5" max="5" width="18.421875" style="19" customWidth="1"/>
    <col min="6" max="6" width="14.421875" style="2" customWidth="1"/>
    <col min="7" max="7" width="16.8515625" style="2" customWidth="1"/>
    <col min="8" max="8" width="10.7109375" style="2" customWidth="1"/>
    <col min="9" max="9" width="9.8515625" style="28" customWidth="1"/>
    <col min="10" max="10" width="13.140625" style="29" hidden="1" customWidth="1"/>
    <col min="11" max="11" width="12.57421875" style="29" customWidth="1"/>
    <col min="12" max="12" width="15.57421875" style="29" hidden="1" customWidth="1"/>
    <col min="13" max="13" width="17.140625" style="29" customWidth="1"/>
    <col min="14" max="14" width="16.28125" style="28" hidden="1" customWidth="1"/>
    <col min="15" max="15" width="17.57421875" style="2" customWidth="1"/>
    <col min="16" max="16384" width="9.140625" style="2" customWidth="1"/>
  </cols>
  <sheetData>
    <row r="2" spans="1:15" ht="12.75" customHeight="1">
      <c r="A2" s="53" t="s">
        <v>26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16"/>
    </row>
    <row r="3" spans="1:15" ht="12.75" customHeight="1">
      <c r="A3" s="53" t="s">
        <v>43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16"/>
    </row>
    <row r="6" spans="1:14" ht="53.25" customHeight="1">
      <c r="A6" s="36" t="s">
        <v>38</v>
      </c>
      <c r="B6" s="36" t="s">
        <v>36</v>
      </c>
      <c r="C6" s="37" t="s">
        <v>0</v>
      </c>
      <c r="D6" s="37" t="s">
        <v>25</v>
      </c>
      <c r="E6" s="37" t="s">
        <v>2</v>
      </c>
      <c r="F6" s="37" t="s">
        <v>1</v>
      </c>
      <c r="G6" s="38" t="s">
        <v>37</v>
      </c>
      <c r="H6" s="39" t="s">
        <v>3</v>
      </c>
      <c r="I6" s="40" t="s">
        <v>4</v>
      </c>
      <c r="J6" s="35" t="s">
        <v>5</v>
      </c>
      <c r="K6" s="41" t="s">
        <v>6</v>
      </c>
      <c r="L6" s="35" t="s">
        <v>7</v>
      </c>
      <c r="M6" s="41" t="s">
        <v>35</v>
      </c>
      <c r="N6" s="47" t="s">
        <v>8</v>
      </c>
    </row>
    <row r="7" spans="1:14" s="20" customFormat="1" ht="22.5">
      <c r="A7" s="42">
        <v>4</v>
      </c>
      <c r="B7" s="49" t="s">
        <v>44</v>
      </c>
      <c r="C7" s="49" t="s">
        <v>45</v>
      </c>
      <c r="D7" s="49" t="s">
        <v>46</v>
      </c>
      <c r="E7" s="49" t="s">
        <v>47</v>
      </c>
      <c r="F7" s="43" t="s">
        <v>42</v>
      </c>
      <c r="G7" s="49" t="s">
        <v>48</v>
      </c>
      <c r="H7" s="44" t="s">
        <v>49</v>
      </c>
      <c r="I7" s="50"/>
      <c r="J7" s="46">
        <v>47.26</v>
      </c>
      <c r="K7" s="45">
        <v>47.01</v>
      </c>
      <c r="L7" s="35">
        <f>J7*I7</f>
        <v>0</v>
      </c>
      <c r="M7" s="34">
        <f>K7*I7</f>
        <v>0</v>
      </c>
      <c r="N7" s="47">
        <v>1</v>
      </c>
    </row>
    <row r="8" spans="1:14" s="20" customFormat="1" ht="33.75">
      <c r="A8" s="42">
        <v>9</v>
      </c>
      <c r="B8" s="49" t="s">
        <v>50</v>
      </c>
      <c r="C8" s="49" t="s">
        <v>51</v>
      </c>
      <c r="D8" s="49" t="s">
        <v>52</v>
      </c>
      <c r="E8" s="49" t="s">
        <v>53</v>
      </c>
      <c r="F8" s="43" t="s">
        <v>42</v>
      </c>
      <c r="G8" s="49" t="s">
        <v>54</v>
      </c>
      <c r="H8" s="44" t="s">
        <v>55</v>
      </c>
      <c r="I8" s="50"/>
      <c r="J8" s="46">
        <v>5383.2</v>
      </c>
      <c r="K8" s="45">
        <v>4572.8</v>
      </c>
      <c r="L8" s="35">
        <f aca="true" t="shared" si="0" ref="L8:L33">J8*I8</f>
        <v>0</v>
      </c>
      <c r="M8" s="34">
        <f aca="true" t="shared" si="1" ref="M8:M33">K8*I8</f>
        <v>0</v>
      </c>
      <c r="N8" s="47">
        <v>3</v>
      </c>
    </row>
    <row r="9" spans="1:14" s="20" customFormat="1" ht="12.75">
      <c r="A9" s="42">
        <v>12</v>
      </c>
      <c r="B9" s="49" t="s">
        <v>56</v>
      </c>
      <c r="C9" s="49" t="s">
        <v>57</v>
      </c>
      <c r="D9" s="49" t="s">
        <v>58</v>
      </c>
      <c r="E9" s="49" t="s">
        <v>59</v>
      </c>
      <c r="F9" s="43" t="s">
        <v>41</v>
      </c>
      <c r="G9" s="49" t="s">
        <v>60</v>
      </c>
      <c r="H9" s="44" t="s">
        <v>49</v>
      </c>
      <c r="I9" s="50"/>
      <c r="J9" s="46">
        <v>473.68</v>
      </c>
      <c r="K9" s="45">
        <v>445.86</v>
      </c>
      <c r="L9" s="35">
        <f t="shared" si="0"/>
        <v>0</v>
      </c>
      <c r="M9" s="34">
        <f t="shared" si="1"/>
        <v>0</v>
      </c>
      <c r="N9" s="47">
        <v>3</v>
      </c>
    </row>
    <row r="10" spans="1:14" s="20" customFormat="1" ht="56.25">
      <c r="A10" s="42">
        <v>18</v>
      </c>
      <c r="B10" s="49" t="s">
        <v>61</v>
      </c>
      <c r="C10" s="49" t="s">
        <v>62</v>
      </c>
      <c r="D10" s="49" t="s">
        <v>63</v>
      </c>
      <c r="E10" s="49" t="s">
        <v>64</v>
      </c>
      <c r="F10" s="43" t="s">
        <v>65</v>
      </c>
      <c r="G10" s="49" t="s">
        <v>66</v>
      </c>
      <c r="H10" s="44" t="s">
        <v>55</v>
      </c>
      <c r="I10" s="50"/>
      <c r="J10" s="46">
        <v>121.46</v>
      </c>
      <c r="K10" s="45">
        <v>118.9</v>
      </c>
      <c r="L10" s="35">
        <f t="shared" si="0"/>
        <v>0</v>
      </c>
      <c r="M10" s="34">
        <f t="shared" si="1"/>
        <v>0</v>
      </c>
      <c r="N10" s="47">
        <v>4</v>
      </c>
    </row>
    <row r="11" spans="1:14" s="20" customFormat="1" ht="90">
      <c r="A11" s="42">
        <v>57</v>
      </c>
      <c r="B11" s="49" t="s">
        <v>174</v>
      </c>
      <c r="C11" s="49">
        <v>174030</v>
      </c>
      <c r="D11" s="49" t="s">
        <v>175</v>
      </c>
      <c r="E11" s="49" t="s">
        <v>176</v>
      </c>
      <c r="F11" s="43" t="s">
        <v>41</v>
      </c>
      <c r="G11" s="49" t="s">
        <v>177</v>
      </c>
      <c r="H11" s="44" t="s">
        <v>178</v>
      </c>
      <c r="I11" s="50"/>
      <c r="J11" s="46">
        <v>590.7</v>
      </c>
      <c r="K11" s="51">
        <v>578.63</v>
      </c>
      <c r="L11" s="35">
        <f>I11*J11</f>
        <v>0</v>
      </c>
      <c r="M11" s="34">
        <f>I11*K11</f>
        <v>0</v>
      </c>
      <c r="N11" s="47">
        <v>3</v>
      </c>
    </row>
    <row r="12" spans="1:14" s="20" customFormat="1" ht="33.75">
      <c r="A12" s="42">
        <v>59</v>
      </c>
      <c r="B12" s="49" t="s">
        <v>67</v>
      </c>
      <c r="C12" s="49" t="s">
        <v>68</v>
      </c>
      <c r="D12" s="49" t="s">
        <v>69</v>
      </c>
      <c r="E12" s="49" t="s">
        <v>70</v>
      </c>
      <c r="F12" s="43" t="s">
        <v>41</v>
      </c>
      <c r="G12" s="49" t="s">
        <v>71</v>
      </c>
      <c r="H12" s="44" t="s">
        <v>72</v>
      </c>
      <c r="I12" s="50"/>
      <c r="J12" s="46">
        <v>422.6</v>
      </c>
      <c r="K12" s="45">
        <v>413.96</v>
      </c>
      <c r="L12" s="35">
        <f t="shared" si="0"/>
        <v>0</v>
      </c>
      <c r="M12" s="34">
        <f t="shared" si="1"/>
        <v>0</v>
      </c>
      <c r="N12" s="47">
        <v>4</v>
      </c>
    </row>
    <row r="13" spans="1:14" s="20" customFormat="1" ht="12.75">
      <c r="A13" s="42">
        <v>89</v>
      </c>
      <c r="B13" s="49" t="s">
        <v>179</v>
      </c>
      <c r="C13" s="49">
        <v>400431</v>
      </c>
      <c r="D13" s="49" t="s">
        <v>180</v>
      </c>
      <c r="E13" s="49" t="s">
        <v>176</v>
      </c>
      <c r="F13" s="43" t="s">
        <v>41</v>
      </c>
      <c r="G13" s="49" t="s">
        <v>181</v>
      </c>
      <c r="H13" s="44" t="s">
        <v>182</v>
      </c>
      <c r="I13" s="50"/>
      <c r="J13" s="46">
        <v>349.6</v>
      </c>
      <c r="K13" s="45">
        <v>342.45</v>
      </c>
      <c r="L13" s="35">
        <f>I13*J13</f>
        <v>0</v>
      </c>
      <c r="M13" s="34">
        <f>K13*I13</f>
        <v>0</v>
      </c>
      <c r="N13" s="47">
        <v>3</v>
      </c>
    </row>
    <row r="14" spans="1:14" s="20" customFormat="1" ht="22.5">
      <c r="A14" s="42">
        <v>132</v>
      </c>
      <c r="B14" s="49" t="s">
        <v>73</v>
      </c>
      <c r="C14" s="49" t="s">
        <v>74</v>
      </c>
      <c r="D14" s="49" t="s">
        <v>75</v>
      </c>
      <c r="E14" s="49" t="s">
        <v>47</v>
      </c>
      <c r="F14" s="43" t="s">
        <v>76</v>
      </c>
      <c r="G14" s="49" t="s">
        <v>77</v>
      </c>
      <c r="H14" s="44" t="s">
        <v>49</v>
      </c>
      <c r="I14" s="50"/>
      <c r="J14" s="46">
        <v>51.11</v>
      </c>
      <c r="K14" s="45">
        <v>50.83</v>
      </c>
      <c r="L14" s="35">
        <f t="shared" si="0"/>
        <v>0</v>
      </c>
      <c r="M14" s="34">
        <f t="shared" si="1"/>
        <v>0</v>
      </c>
      <c r="N14" s="47">
        <v>1</v>
      </c>
    </row>
    <row r="15" spans="1:14" s="20" customFormat="1" ht="22.5">
      <c r="A15" s="42">
        <v>137</v>
      </c>
      <c r="B15" s="49" t="s">
        <v>78</v>
      </c>
      <c r="C15" s="49" t="s">
        <v>79</v>
      </c>
      <c r="D15" s="49" t="s">
        <v>80</v>
      </c>
      <c r="E15" s="49" t="s">
        <v>81</v>
      </c>
      <c r="F15" s="43" t="s">
        <v>82</v>
      </c>
      <c r="G15" s="49" t="s">
        <v>83</v>
      </c>
      <c r="H15" s="44" t="s">
        <v>49</v>
      </c>
      <c r="I15" s="50"/>
      <c r="J15" s="46">
        <v>80.81</v>
      </c>
      <c r="K15" s="45">
        <v>78.37</v>
      </c>
      <c r="L15" s="35">
        <f t="shared" si="0"/>
        <v>0</v>
      </c>
      <c r="M15" s="34">
        <f t="shared" si="1"/>
        <v>0</v>
      </c>
      <c r="N15" s="47">
        <v>4</v>
      </c>
    </row>
    <row r="16" spans="1:14" s="20" customFormat="1" ht="33.75">
      <c r="A16" s="42">
        <v>140</v>
      </c>
      <c r="B16" s="49" t="s">
        <v>84</v>
      </c>
      <c r="C16" s="49" t="s">
        <v>85</v>
      </c>
      <c r="D16" s="49" t="s">
        <v>86</v>
      </c>
      <c r="E16" s="49" t="s">
        <v>87</v>
      </c>
      <c r="F16" s="43" t="s">
        <v>42</v>
      </c>
      <c r="G16" s="49" t="s">
        <v>88</v>
      </c>
      <c r="H16" s="44" t="s">
        <v>49</v>
      </c>
      <c r="I16" s="50"/>
      <c r="J16" s="46">
        <v>30.66</v>
      </c>
      <c r="K16" s="45">
        <v>37.55</v>
      </c>
      <c r="L16" s="35">
        <f t="shared" si="0"/>
        <v>0</v>
      </c>
      <c r="M16" s="34">
        <f t="shared" si="1"/>
        <v>0</v>
      </c>
      <c r="N16" s="47">
        <v>1</v>
      </c>
    </row>
    <row r="17" spans="1:14" s="20" customFormat="1" ht="45">
      <c r="A17" s="42">
        <v>142</v>
      </c>
      <c r="B17" s="49" t="s">
        <v>89</v>
      </c>
      <c r="C17" s="49" t="s">
        <v>90</v>
      </c>
      <c r="D17" s="49" t="s">
        <v>91</v>
      </c>
      <c r="E17" s="49" t="s">
        <v>92</v>
      </c>
      <c r="F17" s="43" t="s">
        <v>41</v>
      </c>
      <c r="G17" s="49" t="s">
        <v>93</v>
      </c>
      <c r="H17" s="44" t="s">
        <v>94</v>
      </c>
      <c r="I17" s="50"/>
      <c r="J17" s="46">
        <v>937.4</v>
      </c>
      <c r="K17" s="45">
        <v>629.52</v>
      </c>
      <c r="L17" s="35">
        <f t="shared" si="0"/>
        <v>0</v>
      </c>
      <c r="M17" s="34">
        <f t="shared" si="1"/>
        <v>0</v>
      </c>
      <c r="N17" s="47">
        <v>3</v>
      </c>
    </row>
    <row r="18" spans="1:14" s="20" customFormat="1" ht="22.5">
      <c r="A18" s="42">
        <v>202</v>
      </c>
      <c r="B18" s="49" t="s">
        <v>95</v>
      </c>
      <c r="C18" s="49" t="s">
        <v>171</v>
      </c>
      <c r="D18" s="49" t="s">
        <v>172</v>
      </c>
      <c r="E18" s="49" t="s">
        <v>173</v>
      </c>
      <c r="F18" s="43" t="s">
        <v>96</v>
      </c>
      <c r="G18" s="49" t="s">
        <v>97</v>
      </c>
      <c r="H18" s="44" t="s">
        <v>55</v>
      </c>
      <c r="I18" s="50"/>
      <c r="J18" s="46">
        <v>383.65</v>
      </c>
      <c r="K18" s="45">
        <v>122.36</v>
      </c>
      <c r="L18" s="35">
        <f t="shared" si="0"/>
        <v>0</v>
      </c>
      <c r="M18" s="34">
        <f t="shared" si="1"/>
        <v>0</v>
      </c>
      <c r="N18" s="47">
        <v>3</v>
      </c>
    </row>
    <row r="19" spans="1:14" s="20" customFormat="1" ht="22.5">
      <c r="A19" s="42">
        <v>207</v>
      </c>
      <c r="B19" s="49" t="s">
        <v>98</v>
      </c>
      <c r="C19" s="49" t="s">
        <v>99</v>
      </c>
      <c r="D19" s="49" t="s">
        <v>100</v>
      </c>
      <c r="E19" s="49" t="s">
        <v>101</v>
      </c>
      <c r="F19" s="43" t="s">
        <v>96</v>
      </c>
      <c r="G19" s="49" t="s">
        <v>97</v>
      </c>
      <c r="H19" s="44" t="s">
        <v>55</v>
      </c>
      <c r="I19" s="50"/>
      <c r="J19" s="46">
        <v>477.46</v>
      </c>
      <c r="K19" s="45">
        <v>141.25</v>
      </c>
      <c r="L19" s="35">
        <f t="shared" si="0"/>
        <v>0</v>
      </c>
      <c r="M19" s="34">
        <f t="shared" si="1"/>
        <v>0</v>
      </c>
      <c r="N19" s="47">
        <v>4</v>
      </c>
    </row>
    <row r="20" spans="1:14" s="20" customFormat="1" ht="33.75">
      <c r="A20" s="42">
        <v>208</v>
      </c>
      <c r="B20" s="49" t="s">
        <v>102</v>
      </c>
      <c r="C20" s="49" t="s">
        <v>103</v>
      </c>
      <c r="D20" s="49" t="s">
        <v>104</v>
      </c>
      <c r="E20" s="49" t="s">
        <v>105</v>
      </c>
      <c r="F20" s="43" t="s">
        <v>96</v>
      </c>
      <c r="G20" s="49" t="s">
        <v>106</v>
      </c>
      <c r="H20" s="44" t="s">
        <v>107</v>
      </c>
      <c r="I20" s="50"/>
      <c r="J20" s="46">
        <v>511.8</v>
      </c>
      <c r="K20" s="45">
        <v>496.23</v>
      </c>
      <c r="L20" s="35">
        <f t="shared" si="0"/>
        <v>0</v>
      </c>
      <c r="M20" s="34">
        <f t="shared" si="1"/>
        <v>0</v>
      </c>
      <c r="N20" s="47">
        <v>4</v>
      </c>
    </row>
    <row r="21" spans="1:14" s="20" customFormat="1" ht="45">
      <c r="A21" s="42">
        <v>219</v>
      </c>
      <c r="B21" s="49" t="s">
        <v>108</v>
      </c>
      <c r="C21" s="49" t="s">
        <v>109</v>
      </c>
      <c r="D21" s="49" t="s">
        <v>110</v>
      </c>
      <c r="E21" s="49" t="s">
        <v>111</v>
      </c>
      <c r="F21" s="43" t="s">
        <v>76</v>
      </c>
      <c r="G21" s="49" t="s">
        <v>112</v>
      </c>
      <c r="H21" s="44" t="s">
        <v>49</v>
      </c>
      <c r="I21" s="50"/>
      <c r="J21" s="46">
        <v>35.76</v>
      </c>
      <c r="K21" s="45">
        <v>33.97</v>
      </c>
      <c r="L21" s="35">
        <f t="shared" si="0"/>
        <v>0</v>
      </c>
      <c r="M21" s="34">
        <f t="shared" si="1"/>
        <v>0</v>
      </c>
      <c r="N21" s="47">
        <v>4</v>
      </c>
    </row>
    <row r="22" spans="1:14" s="20" customFormat="1" ht="45">
      <c r="A22" s="42">
        <v>263</v>
      </c>
      <c r="B22" s="49" t="s">
        <v>113</v>
      </c>
      <c r="C22" s="49" t="s">
        <v>114</v>
      </c>
      <c r="D22" s="49" t="s">
        <v>115</v>
      </c>
      <c r="E22" s="49" t="s">
        <v>116</v>
      </c>
      <c r="F22" s="43" t="s">
        <v>76</v>
      </c>
      <c r="G22" s="49" t="s">
        <v>117</v>
      </c>
      <c r="H22" s="44" t="s">
        <v>118</v>
      </c>
      <c r="I22" s="50"/>
      <c r="J22" s="46">
        <v>5200.2</v>
      </c>
      <c r="K22" s="45">
        <v>4618</v>
      </c>
      <c r="L22" s="35">
        <f t="shared" si="0"/>
        <v>0</v>
      </c>
      <c r="M22" s="34">
        <f t="shared" si="1"/>
        <v>0</v>
      </c>
      <c r="N22" s="47">
        <v>4</v>
      </c>
    </row>
    <row r="23" spans="1:14" s="20" customFormat="1" ht="45">
      <c r="A23" s="42">
        <v>273</v>
      </c>
      <c r="B23" s="49" t="s">
        <v>119</v>
      </c>
      <c r="C23" s="49" t="s">
        <v>120</v>
      </c>
      <c r="D23" s="49" t="s">
        <v>121</v>
      </c>
      <c r="E23" s="49" t="s">
        <v>122</v>
      </c>
      <c r="F23" s="43" t="s">
        <v>42</v>
      </c>
      <c r="G23" s="49" t="s">
        <v>123</v>
      </c>
      <c r="H23" s="44" t="s">
        <v>49</v>
      </c>
      <c r="I23" s="50"/>
      <c r="J23" s="46">
        <v>53.88</v>
      </c>
      <c r="K23" s="45">
        <v>65.96</v>
      </c>
      <c r="L23" s="35">
        <f t="shared" si="0"/>
        <v>0</v>
      </c>
      <c r="M23" s="34">
        <f t="shared" si="1"/>
        <v>0</v>
      </c>
      <c r="N23" s="47">
        <v>4</v>
      </c>
    </row>
    <row r="24" spans="1:14" s="20" customFormat="1" ht="22.5">
      <c r="A24" s="42">
        <v>308</v>
      </c>
      <c r="B24" s="49" t="s">
        <v>124</v>
      </c>
      <c r="C24" s="49" t="s">
        <v>125</v>
      </c>
      <c r="D24" s="49" t="s">
        <v>126</v>
      </c>
      <c r="E24" s="49" t="s">
        <v>64</v>
      </c>
      <c r="F24" s="43" t="s">
        <v>42</v>
      </c>
      <c r="G24" s="49" t="s">
        <v>127</v>
      </c>
      <c r="H24" s="44" t="s">
        <v>49</v>
      </c>
      <c r="I24" s="50"/>
      <c r="J24" s="46">
        <v>22.42</v>
      </c>
      <c r="K24" s="45">
        <v>21.94</v>
      </c>
      <c r="L24" s="35">
        <f t="shared" si="0"/>
        <v>0</v>
      </c>
      <c r="M24" s="34">
        <f t="shared" si="1"/>
        <v>0</v>
      </c>
      <c r="N24" s="47">
        <v>4</v>
      </c>
    </row>
    <row r="25" spans="1:14" s="20" customFormat="1" ht="45">
      <c r="A25" s="42">
        <v>310</v>
      </c>
      <c r="B25" s="49" t="s">
        <v>128</v>
      </c>
      <c r="C25" s="49" t="s">
        <v>129</v>
      </c>
      <c r="D25" s="49" t="s">
        <v>130</v>
      </c>
      <c r="E25" s="49" t="s">
        <v>131</v>
      </c>
      <c r="F25" s="43" t="s">
        <v>42</v>
      </c>
      <c r="G25" s="49" t="s">
        <v>132</v>
      </c>
      <c r="H25" s="44" t="s">
        <v>49</v>
      </c>
      <c r="I25" s="50"/>
      <c r="J25" s="46">
        <v>25.49</v>
      </c>
      <c r="K25" s="45">
        <v>24.95</v>
      </c>
      <c r="L25" s="35">
        <f t="shared" si="0"/>
        <v>0</v>
      </c>
      <c r="M25" s="34">
        <f t="shared" si="1"/>
        <v>0</v>
      </c>
      <c r="N25" s="47">
        <v>4</v>
      </c>
    </row>
    <row r="26" spans="1:14" s="20" customFormat="1" ht="22.5">
      <c r="A26" s="42">
        <v>311</v>
      </c>
      <c r="B26" s="49" t="s">
        <v>133</v>
      </c>
      <c r="C26" s="49" t="s">
        <v>134</v>
      </c>
      <c r="D26" s="49" t="s">
        <v>135</v>
      </c>
      <c r="E26" s="49" t="s">
        <v>64</v>
      </c>
      <c r="F26" s="43" t="s">
        <v>42</v>
      </c>
      <c r="G26" s="49" t="s">
        <v>136</v>
      </c>
      <c r="H26" s="44" t="s">
        <v>49</v>
      </c>
      <c r="I26" s="50"/>
      <c r="J26" s="46">
        <v>18.23</v>
      </c>
      <c r="K26" s="45">
        <v>17.85</v>
      </c>
      <c r="L26" s="35">
        <f t="shared" si="0"/>
        <v>0</v>
      </c>
      <c r="M26" s="34">
        <f t="shared" si="1"/>
        <v>0</v>
      </c>
      <c r="N26" s="47">
        <v>4</v>
      </c>
    </row>
    <row r="27" spans="1:14" s="20" customFormat="1" ht="22.5">
      <c r="A27" s="42">
        <v>312</v>
      </c>
      <c r="B27" s="49" t="s">
        <v>137</v>
      </c>
      <c r="C27" s="49" t="s">
        <v>138</v>
      </c>
      <c r="D27" s="49" t="s">
        <v>139</v>
      </c>
      <c r="E27" s="49" t="s">
        <v>140</v>
      </c>
      <c r="F27" s="43" t="s">
        <v>141</v>
      </c>
      <c r="G27" s="49" t="s">
        <v>142</v>
      </c>
      <c r="H27" s="44" t="s">
        <v>143</v>
      </c>
      <c r="I27" s="50"/>
      <c r="J27" s="46">
        <v>107.15</v>
      </c>
      <c r="K27" s="45">
        <v>104.49</v>
      </c>
      <c r="L27" s="35">
        <f t="shared" si="0"/>
        <v>0</v>
      </c>
      <c r="M27" s="34">
        <f t="shared" si="1"/>
        <v>0</v>
      </c>
      <c r="N27" s="47">
        <v>3</v>
      </c>
    </row>
    <row r="28" spans="1:14" s="20" customFormat="1" ht="22.5">
      <c r="A28" s="42">
        <v>347</v>
      </c>
      <c r="B28" s="49" t="s">
        <v>144</v>
      </c>
      <c r="C28" s="49" t="s">
        <v>145</v>
      </c>
      <c r="D28" s="49" t="s">
        <v>146</v>
      </c>
      <c r="E28" s="49" t="s">
        <v>64</v>
      </c>
      <c r="F28" s="43" t="s">
        <v>42</v>
      </c>
      <c r="G28" s="49" t="s">
        <v>147</v>
      </c>
      <c r="H28" s="44" t="s">
        <v>49</v>
      </c>
      <c r="I28" s="50"/>
      <c r="J28" s="46">
        <v>254.2</v>
      </c>
      <c r="K28" s="45">
        <v>249.02</v>
      </c>
      <c r="L28" s="35">
        <f t="shared" si="0"/>
        <v>0</v>
      </c>
      <c r="M28" s="34">
        <f t="shared" si="1"/>
        <v>0</v>
      </c>
      <c r="N28" s="47">
        <v>4</v>
      </c>
    </row>
    <row r="29" spans="1:14" s="20" customFormat="1" ht="33.75">
      <c r="A29" s="42">
        <v>352</v>
      </c>
      <c r="B29" s="49" t="s">
        <v>148</v>
      </c>
      <c r="C29" s="49" t="s">
        <v>149</v>
      </c>
      <c r="D29" s="49" t="s">
        <v>150</v>
      </c>
      <c r="E29" s="49" t="s">
        <v>64</v>
      </c>
      <c r="F29" s="43" t="s">
        <v>151</v>
      </c>
      <c r="G29" s="49" t="s">
        <v>152</v>
      </c>
      <c r="H29" s="44" t="s">
        <v>49</v>
      </c>
      <c r="I29" s="50"/>
      <c r="J29" s="46">
        <v>14.21</v>
      </c>
      <c r="K29" s="45">
        <v>13.93</v>
      </c>
      <c r="L29" s="35">
        <f t="shared" si="0"/>
        <v>0</v>
      </c>
      <c r="M29" s="34">
        <f t="shared" si="1"/>
        <v>0</v>
      </c>
      <c r="N29" s="47">
        <v>4</v>
      </c>
    </row>
    <row r="30" spans="1:14" s="20" customFormat="1" ht="33.75">
      <c r="A30" s="54">
        <v>360</v>
      </c>
      <c r="B30" s="56" t="s">
        <v>160</v>
      </c>
      <c r="C30" s="49" t="s">
        <v>153</v>
      </c>
      <c r="D30" s="49" t="s">
        <v>154</v>
      </c>
      <c r="E30" s="49" t="s">
        <v>155</v>
      </c>
      <c r="F30" s="43" t="s">
        <v>41</v>
      </c>
      <c r="G30" s="49" t="s">
        <v>156</v>
      </c>
      <c r="H30" s="44" t="s">
        <v>157</v>
      </c>
      <c r="I30" s="50"/>
      <c r="J30" s="46">
        <v>42.02</v>
      </c>
      <c r="K30" s="45">
        <v>18.76</v>
      </c>
      <c r="L30" s="35">
        <f t="shared" si="0"/>
        <v>0</v>
      </c>
      <c r="M30" s="34">
        <f t="shared" si="1"/>
        <v>0</v>
      </c>
      <c r="N30" s="58">
        <v>3</v>
      </c>
    </row>
    <row r="31" spans="1:14" s="20" customFormat="1" ht="33.75">
      <c r="A31" s="55"/>
      <c r="B31" s="57"/>
      <c r="C31" s="49" t="s">
        <v>158</v>
      </c>
      <c r="D31" s="49" t="s">
        <v>154</v>
      </c>
      <c r="E31" s="49" t="s">
        <v>155</v>
      </c>
      <c r="F31" s="43" t="s">
        <v>41</v>
      </c>
      <c r="G31" s="49" t="s">
        <v>159</v>
      </c>
      <c r="H31" s="44" t="s">
        <v>157</v>
      </c>
      <c r="I31" s="50"/>
      <c r="J31" s="46">
        <v>42.02</v>
      </c>
      <c r="K31" s="45">
        <v>18.76</v>
      </c>
      <c r="L31" s="35">
        <f t="shared" si="0"/>
        <v>0</v>
      </c>
      <c r="M31" s="34">
        <f t="shared" si="1"/>
        <v>0</v>
      </c>
      <c r="N31" s="59"/>
    </row>
    <row r="32" spans="1:14" s="20" customFormat="1" ht="33.75">
      <c r="A32" s="42">
        <v>376</v>
      </c>
      <c r="B32" s="49" t="s">
        <v>161</v>
      </c>
      <c r="C32" s="49" t="s">
        <v>162</v>
      </c>
      <c r="D32" s="49" t="s">
        <v>163</v>
      </c>
      <c r="E32" s="49" t="s">
        <v>164</v>
      </c>
      <c r="F32" s="43" t="s">
        <v>42</v>
      </c>
      <c r="G32" s="49" t="s">
        <v>165</v>
      </c>
      <c r="H32" s="44" t="s">
        <v>157</v>
      </c>
      <c r="I32" s="50"/>
      <c r="J32" s="46">
        <v>758.89</v>
      </c>
      <c r="K32" s="45">
        <v>558.59</v>
      </c>
      <c r="L32" s="35">
        <f t="shared" si="0"/>
        <v>0</v>
      </c>
      <c r="M32" s="34">
        <f t="shared" si="1"/>
        <v>0</v>
      </c>
      <c r="N32" s="47">
        <v>3</v>
      </c>
    </row>
    <row r="33" spans="1:14" s="20" customFormat="1" ht="33.75">
      <c r="A33" s="42">
        <v>378</v>
      </c>
      <c r="B33" s="49" t="s">
        <v>166</v>
      </c>
      <c r="C33" s="49" t="s">
        <v>167</v>
      </c>
      <c r="D33" s="49" t="s">
        <v>168</v>
      </c>
      <c r="E33" s="49" t="s">
        <v>169</v>
      </c>
      <c r="F33" s="43" t="s">
        <v>42</v>
      </c>
      <c r="G33" s="49" t="s">
        <v>170</v>
      </c>
      <c r="H33" s="44" t="s">
        <v>157</v>
      </c>
      <c r="I33" s="50"/>
      <c r="J33" s="46">
        <v>1944.33</v>
      </c>
      <c r="K33" s="45">
        <v>1875.99</v>
      </c>
      <c r="L33" s="35">
        <f t="shared" si="0"/>
        <v>0</v>
      </c>
      <c r="M33" s="34">
        <f t="shared" si="1"/>
        <v>0</v>
      </c>
      <c r="N33" s="47">
        <v>3</v>
      </c>
    </row>
    <row r="34" spans="1:14" ht="24.75" customHeight="1">
      <c r="A34" s="52" t="s">
        <v>9</v>
      </c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27">
        <f>SUM(L7:L33)</f>
        <v>0</v>
      </c>
      <c r="M34" s="33">
        <f>SUM(M7:M33)</f>
        <v>0</v>
      </c>
      <c r="N34" s="48">
        <f>AVERAGE(N7:N33)</f>
        <v>3.269230769230769</v>
      </c>
    </row>
    <row r="35" spans="1:14" ht="24.75" customHeight="1">
      <c r="A35" s="52" t="s">
        <v>10</v>
      </c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27">
        <f>L34*0.1</f>
        <v>0</v>
      </c>
      <c r="M35" s="33">
        <f>M34*0.1</f>
        <v>0</v>
      </c>
      <c r="N35" s="30"/>
    </row>
    <row r="36" spans="1:14" ht="24.75" customHeight="1">
      <c r="A36" s="52" t="s">
        <v>11</v>
      </c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27">
        <f>L34+L35</f>
        <v>0</v>
      </c>
      <c r="M36" s="33">
        <f>M35+M34</f>
        <v>0</v>
      </c>
      <c r="N36" s="30"/>
    </row>
    <row r="42" spans="9:14" s="20" customFormat="1" ht="12.75">
      <c r="I42" s="28"/>
      <c r="J42" s="29"/>
      <c r="K42" s="29"/>
      <c r="L42" s="29"/>
      <c r="M42" s="29"/>
      <c r="N42" s="28"/>
    </row>
    <row r="45" ht="12.75">
      <c r="D45" s="20"/>
    </row>
  </sheetData>
  <sheetProtection/>
  <mergeCells count="8">
    <mergeCell ref="A36:K36"/>
    <mergeCell ref="A35:K35"/>
    <mergeCell ref="A2:N2"/>
    <mergeCell ref="A3:N3"/>
    <mergeCell ref="A34:K34"/>
    <mergeCell ref="A30:A31"/>
    <mergeCell ref="B30:B31"/>
    <mergeCell ref="N30:N31"/>
  </mergeCells>
  <printOptions/>
  <pageMargins left="0.7" right="0.7" top="0.75" bottom="0.75" header="0.3" footer="0.3"/>
  <pageSetup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">
      <selection activeCell="K24" sqref="K24"/>
    </sheetView>
  </sheetViews>
  <sheetFormatPr defaultColWidth="9.140625" defaultRowHeight="15"/>
  <cols>
    <col min="1" max="1" width="5.8515625" style="1" customWidth="1"/>
    <col min="2" max="2" width="27.8515625" style="1" customWidth="1"/>
    <col min="3" max="3" width="27.00390625" style="1" customWidth="1"/>
    <col min="4" max="4" width="25.28125" style="1" customWidth="1"/>
    <col min="5" max="5" width="21.421875" style="1" customWidth="1"/>
    <col min="6" max="6" width="21.57421875" style="1" customWidth="1"/>
    <col min="7" max="7" width="20.421875" style="1" customWidth="1"/>
    <col min="8" max="16384" width="9.140625" style="1" customWidth="1"/>
  </cols>
  <sheetData>
    <row r="2" spans="2:5" ht="15">
      <c r="B2" s="31" t="s">
        <v>12</v>
      </c>
      <c r="C2" s="31"/>
      <c r="D2" s="31"/>
      <c r="E2" s="32" t="s">
        <v>43</v>
      </c>
    </row>
    <row r="4" ht="15" thickBot="1"/>
    <row r="5" spans="2:7" ht="36.75" thickBot="1">
      <c r="B5" s="3" t="s">
        <v>13</v>
      </c>
      <c r="C5" s="4" t="s">
        <v>39</v>
      </c>
      <c r="E5" s="23" t="s">
        <v>31</v>
      </c>
      <c r="F5" s="24" t="s">
        <v>32</v>
      </c>
      <c r="G5" s="25" t="s">
        <v>33</v>
      </c>
    </row>
    <row r="6" spans="2:7" ht="15" thickBot="1">
      <c r="B6" s="5"/>
      <c r="C6" s="6"/>
      <c r="E6" s="10">
        <f>specifikacija!L34</f>
        <v>0</v>
      </c>
      <c r="F6" s="11">
        <f>specifikacija!M34</f>
        <v>0</v>
      </c>
      <c r="G6" s="12">
        <f>specifikacija!M36</f>
        <v>0</v>
      </c>
    </row>
    <row r="7" spans="2:7" ht="36.75" thickBot="1">
      <c r="B7" s="3" t="s">
        <v>14</v>
      </c>
      <c r="C7" s="7" t="s">
        <v>28</v>
      </c>
      <c r="E7" s="60" t="s">
        <v>34</v>
      </c>
      <c r="F7" s="61"/>
      <c r="G7" s="62"/>
    </row>
    <row r="8" spans="2:7" ht="15" thickBot="1">
      <c r="B8" s="5"/>
      <c r="C8" s="6"/>
      <c r="E8" s="13">
        <f>E6/1000</f>
        <v>0</v>
      </c>
      <c r="F8" s="14">
        <f>F6/1000</f>
        <v>0</v>
      </c>
      <c r="G8" s="15">
        <f>G6/1000</f>
        <v>0</v>
      </c>
    </row>
    <row r="9" spans="2:7" ht="15">
      <c r="B9" s="3" t="s">
        <v>15</v>
      </c>
      <c r="C9" s="7" t="s">
        <v>24</v>
      </c>
      <c r="E9" s="6"/>
      <c r="F9" s="6"/>
      <c r="G9" s="5"/>
    </row>
    <row r="10" spans="2:7" ht="14.25">
      <c r="B10" s="5"/>
      <c r="C10" s="6"/>
      <c r="E10" s="6"/>
      <c r="F10" s="6"/>
      <c r="G10" s="5"/>
    </row>
    <row r="11" spans="2:7" ht="15">
      <c r="B11" s="3" t="s">
        <v>16</v>
      </c>
      <c r="C11" s="7" t="s">
        <v>20</v>
      </c>
      <c r="E11" s="6"/>
      <c r="F11" s="6"/>
      <c r="G11" s="5"/>
    </row>
    <row r="12" spans="2:7" ht="14.25">
      <c r="B12" s="5"/>
      <c r="C12" s="6"/>
      <c r="G12" s="5"/>
    </row>
    <row r="13" spans="2:7" ht="25.5">
      <c r="B13" s="3" t="s">
        <v>17</v>
      </c>
      <c r="C13" s="4" t="s">
        <v>29</v>
      </c>
      <c r="E13" s="8" t="s">
        <v>22</v>
      </c>
      <c r="F13" s="26">
        <f>specifikacija!N34</f>
        <v>3.269230769230769</v>
      </c>
      <c r="G13" s="5"/>
    </row>
    <row r="14" spans="2:7" ht="14.25">
      <c r="B14" s="5"/>
      <c r="C14" s="6"/>
      <c r="E14" s="6"/>
      <c r="F14" s="6"/>
      <c r="G14" s="5"/>
    </row>
    <row r="15" spans="2:6" ht="32.25" customHeight="1">
      <c r="B15" s="3" t="s">
        <v>18</v>
      </c>
      <c r="C15" s="4" t="s">
        <v>40</v>
      </c>
      <c r="E15" s="8" t="s">
        <v>23</v>
      </c>
      <c r="F15" s="7" t="s">
        <v>21</v>
      </c>
    </row>
    <row r="16" spans="2:3" ht="14.25">
      <c r="B16" s="5"/>
      <c r="C16" s="6"/>
    </row>
    <row r="17" spans="2:3" ht="15">
      <c r="B17" s="21" t="s">
        <v>27</v>
      </c>
      <c r="C17" s="22" t="s">
        <v>30</v>
      </c>
    </row>
    <row r="18" spans="2:3" ht="14.25">
      <c r="B18" s="5"/>
      <c r="C18" s="6"/>
    </row>
    <row r="19" spans="2:3" ht="15">
      <c r="B19" s="3" t="s">
        <v>19</v>
      </c>
      <c r="C19" s="9">
        <v>33600000</v>
      </c>
    </row>
    <row r="25" ht="14.25">
      <c r="G25" s="17"/>
    </row>
    <row r="26" ht="14.25">
      <c r="G26" s="17"/>
    </row>
    <row r="27" ht="14.25">
      <c r="G27" s="17"/>
    </row>
    <row r="28" ht="14.25">
      <c r="G28" s="17"/>
    </row>
    <row r="29" ht="14.25">
      <c r="G29" s="17"/>
    </row>
  </sheetData>
  <sheetProtection/>
  <mergeCells count="1">
    <mergeCell ref="E7:G7"/>
  </mergeCells>
  <printOptions/>
  <pageMargins left="0.7" right="0.7" top="0.75" bottom="0.75" header="0.3" footer="0.3"/>
  <pageSetup orientation="landscape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2021-05-25T18:31:52Z</dcterms:modified>
  <cp:category/>
  <cp:version/>
  <cp:contentType/>
  <cp:contentStatus/>
</cp:coreProperties>
</file>