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<sst xmlns="http://schemas.openxmlformats.org/spreadsheetml/2006/main" count="111" uniqueCount="99">
  <si>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</si>
  <si>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</si>
  <si>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</si>
  <si>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</si>
  <si>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</si>
  <si>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</si>
  <si>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</si>
  <si>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</si>
  <si>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</si>
  <si>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</si>
  <si>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</si>
  <si>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</si>
  <si>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</si>
  <si>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</si>
  <si>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</si>
  <si>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</si>
  <si>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</si>
  <si>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</si>
  <si>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</si>
  <si>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</si>
  <si>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</si>
  <si>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</si>
  <si>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</si>
  <si>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</si>
  <si>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</si>
  <si>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</si>
  <si>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</si>
  <si>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</si>
  <si>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</si>
  <si>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</si>
  <si>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</si>
  <si>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</si>
  <si>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</si>
  <si>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</si>
  <si>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</si>
  <si>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 xml:space="preserve">Укупна вредност
 без ПДВ-а </t>
  </si>
  <si>
    <t>Назив Партије</t>
  </si>
  <si>
    <t>Јачина/концентрација лека</t>
  </si>
  <si>
    <t>Број партије</t>
  </si>
  <si>
    <t>404-1-110/20-46</t>
  </si>
  <si>
    <t xml:space="preserve">Лекови са Листе Б и Листе Д Листе лекова </t>
  </si>
  <si>
    <t>kesa</t>
  </si>
  <si>
    <t>INO-PHARM D.O.O.</t>
  </si>
  <si>
    <t>parikalcitol 5 mcg</t>
  </si>
  <si>
    <t>0050144</t>
  </si>
  <si>
    <t>REXTOL</t>
  </si>
  <si>
    <t>Rafarm S.A.</t>
  </si>
  <si>
    <t>rastvor za injekciju</t>
  </si>
  <si>
    <t>5 mcg/ml</t>
  </si>
  <si>
    <t>ampula/ bočica</t>
  </si>
  <si>
    <t>parikalcitol kaps 1 mcg</t>
  </si>
  <si>
    <t>1050014</t>
  </si>
  <si>
    <t>kapsula, meka</t>
  </si>
  <si>
    <t>1 mcg</t>
  </si>
  <si>
    <t>kapsula</t>
  </si>
  <si>
    <t>parikalcitol kaps 2 mcg</t>
  </si>
  <si>
    <t>2 mcg</t>
  </si>
  <si>
    <t>piperacilin, tazobaktam, 4 g + 0,5 g</t>
  </si>
  <si>
    <t>/</t>
  </si>
  <si>
    <t>ACIPIRIN</t>
  </si>
  <si>
    <t>Laboratorio Reig Jofre, S.A., Španija/Pliva Hrvatska</t>
  </si>
  <si>
    <t>prašak za rastvor za injekciju/infuziju</t>
  </si>
  <si>
    <t>4 g + 0,5 g</t>
  </si>
  <si>
    <t>bočica staklena/ bočica</t>
  </si>
  <si>
    <t>tobramicin 300 mg/4 ml</t>
  </si>
  <si>
    <t>BRAMITOB</t>
  </si>
  <si>
    <t>Genetic S.P.A.;
Chiesi Farmaceutici SPA</t>
  </si>
  <si>
    <t>rastvor za raspršivanje</t>
  </si>
  <si>
    <t>4 ml (300 mg/4 ml)</t>
  </si>
  <si>
    <t>kontejner jednodozni</t>
  </si>
  <si>
    <t>ciprofloksacin 200 mg</t>
  </si>
  <si>
    <t>0329001</t>
  </si>
  <si>
    <t>CIPROFLOXACIN QUATALIA</t>
  </si>
  <si>
    <t>S.C. Infomed Fluids S.R.L.</t>
  </si>
  <si>
    <t>rastvor za infuziju</t>
  </si>
  <si>
    <t>200 mg/100 ml</t>
  </si>
  <si>
    <t>ciprofloksacin 400 mg</t>
  </si>
  <si>
    <t>0329004</t>
  </si>
  <si>
    <t>400 mg/200 ml</t>
  </si>
  <si>
    <t>amfotericin B 50 mg</t>
  </si>
  <si>
    <t>0327494</t>
  </si>
  <si>
    <t>AMBISOME</t>
  </si>
  <si>
    <t>Gilead Sciences INC.; Gilead Sciences Ireland UC</t>
  </si>
  <si>
    <t>prašak za koncentrat za disperziju za infuziju</t>
  </si>
  <si>
    <t>50 mg</t>
  </si>
  <si>
    <t>bočica staklena</t>
  </si>
  <si>
    <t>kofein 20 mg</t>
  </si>
  <si>
    <t>0089000</t>
  </si>
  <si>
    <t>PEYONA</t>
  </si>
  <si>
    <t>Chiesi Pharmaceuticals GmbH</t>
  </si>
  <si>
    <t>rastvor za infuziju i oralni rastvor</t>
  </si>
  <si>
    <t>20 mg/ml</t>
  </si>
  <si>
    <t>ampula</t>
  </si>
  <si>
    <t>poraktant alfa</t>
  </si>
  <si>
    <t>0119150                              0119160</t>
  </si>
  <si>
    <t>CUROSURF</t>
  </si>
  <si>
    <t>Chiesi Farmaceutici S.P.A; Chiesi Pharmaceuticals GmbH</t>
  </si>
  <si>
    <t>suspenzija za endotraheopulmonalno ukapavanje</t>
  </si>
  <si>
    <t>120 mg/1,5 ml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</si>
</sst>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 wrapText="1"/>
    </xf>
    <xf numFmtId="4" fontId="50" fillId="0" borderId="12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3" fontId="50" fillId="0" borderId="16" xfId="0" applyNumberFormat="1" applyFont="1" applyFill="1" applyBorder="1" applyAlignment="1">
      <alignment vertical="center" wrapText="1"/>
    </xf>
    <xf numFmtId="0" fontId="42" fillId="0" borderId="0" xfId="0" applyFont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33" borderId="10" xfId="60" applyFont="1" applyFill="1" applyBorder="1" applyAlignment="1">
      <alignment horizontal="center" vertical="center" wrapText="1"/>
      <protection/>
    </xf>
    <xf numFmtId="4" fontId="48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5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3" fontId="51" fillId="0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vertical="center" wrapText="1"/>
    </xf>
    <xf numFmtId="3" fontId="42" fillId="0" borderId="0" xfId="0" applyNumberFormat="1" applyFont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3" fontId="42" fillId="0" borderId="17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" fontId="49" fillId="33" borderId="10" xfId="0" applyNumberFormat="1" applyFont="1" applyFill="1" applyBorder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6" fillId="36" borderId="10" xfId="61" applyNumberFormat="1" applyFont="1" applyFill="1" applyBorder="1" applyAlignment="1">
      <alignment horizontal="center" vertical="center" wrapText="1"/>
      <protection/>
    </xf>
    <xf numFmtId="3" fontId="53" fillId="36" borderId="10" xfId="0" applyNumberFormat="1" applyFont="1" applyFill="1" applyBorder="1" applyAlignment="1">
      <alignment horizontal="center" vertical="center" wrapText="1"/>
    </xf>
    <xf numFmtId="4" fontId="53" fillId="36" borderId="10" xfId="0" applyNumberFormat="1" applyFont="1" applyFill="1" applyBorder="1" applyAlignment="1">
      <alignment horizontal="center" vertical="center" wrapText="1"/>
    </xf>
    <xf numFmtId="1" fontId="6" fillId="0" borderId="10" xfId="57" applyNumberFormat="1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4" fontId="6" fillId="0" borderId="10" xfId="57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3" fontId="53" fillId="35" borderId="10" xfId="0" applyNumberFormat="1" applyFont="1" applyFill="1" applyBorder="1" applyAlignment="1">
      <alignment horizontal="center" vertical="center" wrapText="1"/>
    </xf>
    <xf numFmtId="3" fontId="53" fillId="0" borderId="17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58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4" fontId="50" fillId="33" borderId="14" xfId="60" applyNumberFormat="1" applyFont="1" applyFill="1" applyBorder="1" applyAlignment="1">
      <alignment horizontal="center" vertical="center" wrapText="1"/>
      <protection/>
    </xf>
    <xf numFmtId="4" fontId="50" fillId="33" borderId="12" xfId="60" applyNumberFormat="1" applyFont="1" applyFill="1" applyBorder="1" applyAlignment="1">
      <alignment horizontal="center" vertical="center" wrapText="1"/>
      <protection/>
    </xf>
    <xf numFmtId="4" fontId="50" fillId="33" borderId="16" xfId="60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2" xfId="58"/>
    <cellStyle name="Normal 2 2 2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tabSelected="1" zoomScalePageLayoutView="0" workbookViewId="0" topLeftCell="A1">
      <selection activeCell="O15" sqref="O15"/>
    </sheetView>
  </sheetViews>
  <sheetFormatPr defaultColWidth="9.140625" defaultRowHeight="15"/>
  <cols>
    <col min="1" max="1" width="8.00390625" style="18" customWidth="1"/>
    <col min="2" max="2" width="19.140625" style="19" customWidth="1"/>
    <col min="3" max="3" width="9.28125" style="2" customWidth="1"/>
    <col min="4" max="4" width="13.8515625" style="2" customWidth="1"/>
    <col min="5" max="5" width="18.421875" style="19" customWidth="1"/>
    <col min="6" max="6" width="14.421875" style="2" customWidth="1"/>
    <col min="7" max="7" width="16.8515625" style="2" customWidth="1"/>
    <col min="8" max="8" width="10.7109375" style="2" customWidth="1"/>
    <col min="9" max="9" width="9.8515625" style="28" customWidth="1"/>
    <col min="10" max="10" width="13.140625" style="29" hidden="1" customWidth="1"/>
    <col min="11" max="11" width="12.57421875" style="29" customWidth="1"/>
    <col min="12" max="12" width="15.57421875" style="29" hidden="1" customWidth="1"/>
    <col min="13" max="13" width="17.140625" style="29" customWidth="1"/>
    <col min="14" max="14" width="16.28125" style="28" hidden="1" customWidth="1"/>
    <col min="15" max="15" width="17.57421875" style="2" customWidth="1"/>
    <col min="16" max="16384" width="9.140625" style="2" customWidth="1"/>
  </cols>
  <sheetData>
    <row r="2" spans="1:15" ht="12.75" customHeight="1">
      <c r="A2" s="54" t="s">
        <v>26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16"/>
    </row>
    <row r="3" spans="1:15" ht="12.75" customHeight="1">
      <c r="A3" s="54" t="s">
        <v>42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16"/>
    </row>
    <row r="6" spans="1:14" ht="53.25" customHeight="1">
      <c r="A6" s="36" t="s">
        <v>38</v>
      </c>
      <c r="B6" s="36" t="s">
        <v>36</v>
      </c>
      <c r="C6" s="37" t="s">
        <v>0</v>
      </c>
      <c r="D6" s="37" t="s">
        <v>25</v>
      </c>
      <c r="E6" s="37" t="s">
        <v>2</v>
      </c>
      <c r="F6" s="37" t="s">
        <v>1</v>
      </c>
      <c r="G6" s="38" t="s">
        <v>37</v>
      </c>
      <c r="H6" s="39" t="s">
        <v>3</v>
      </c>
      <c r="I6" s="40" t="s">
        <v>4</v>
      </c>
      <c r="J6" s="35" t="s">
        <v>5</v>
      </c>
      <c r="K6" s="41" t="s">
        <v>6</v>
      </c>
      <c r="L6" s="35" t="s">
        <v>7</v>
      </c>
      <c r="M6" s="41" t="s">
        <v>35</v>
      </c>
      <c r="N6" s="47" t="s">
        <v>8</v>
      </c>
    </row>
    <row r="7" spans="1:14" s="20" customFormat="1" ht="53.25" customHeight="1">
      <c r="A7" s="42">
        <v>189</v>
      </c>
      <c r="B7" s="49" t="s">
        <v>43</v>
      </c>
      <c r="C7" s="49" t="s">
        <v>44</v>
      </c>
      <c r="D7" s="49" t="s">
        <v>45</v>
      </c>
      <c r="E7" s="49" t="s">
        <v>46</v>
      </c>
      <c r="F7" s="43" t="s">
        <v>47</v>
      </c>
      <c r="G7" s="49" t="s">
        <v>48</v>
      </c>
      <c r="H7" s="44" t="s">
        <v>49</v>
      </c>
      <c r="I7" s="50"/>
      <c r="J7" s="46">
        <v>1181.9</v>
      </c>
      <c r="K7" s="45">
        <v>1124.82</v>
      </c>
      <c r="L7" s="35">
        <f>J7*I7</f>
        <v>0</v>
      </c>
      <c r="M7" s="34">
        <f>K7*I7</f>
        <v>0</v>
      </c>
      <c r="N7" s="47">
        <v>1</v>
      </c>
    </row>
    <row r="8" spans="1:14" s="20" customFormat="1" ht="53.25" customHeight="1">
      <c r="A8" s="42">
        <v>190</v>
      </c>
      <c r="B8" s="49" t="s">
        <v>50</v>
      </c>
      <c r="C8" s="49" t="s">
        <v>51</v>
      </c>
      <c r="D8" s="49" t="s">
        <v>45</v>
      </c>
      <c r="E8" s="49" t="s">
        <v>46</v>
      </c>
      <c r="F8" s="43" t="s">
        <v>52</v>
      </c>
      <c r="G8" s="49" t="s">
        <v>53</v>
      </c>
      <c r="H8" s="44" t="s">
        <v>54</v>
      </c>
      <c r="I8" s="50"/>
      <c r="J8" s="46">
        <v>189.35</v>
      </c>
      <c r="K8" s="45">
        <v>188.33</v>
      </c>
      <c r="L8" s="35">
        <f aca="true" t="shared" si="0" ref="L8:L16">J8*I8</f>
        <v>0</v>
      </c>
      <c r="M8" s="34">
        <f aca="true" t="shared" si="1" ref="M8:M16">K8*I8</f>
        <v>0</v>
      </c>
      <c r="N8" s="47">
        <v>1</v>
      </c>
    </row>
    <row r="9" spans="1:14" s="20" customFormat="1" ht="53.25" customHeight="1">
      <c r="A9" s="42">
        <v>191</v>
      </c>
      <c r="B9" s="49" t="s">
        <v>55</v>
      </c>
      <c r="C9" s="49">
        <v>1050017</v>
      </c>
      <c r="D9" s="49" t="s">
        <v>45</v>
      </c>
      <c r="E9" s="49" t="s">
        <v>46</v>
      </c>
      <c r="F9" s="43" t="s">
        <v>52</v>
      </c>
      <c r="G9" s="49" t="s">
        <v>56</v>
      </c>
      <c r="H9" s="44" t="s">
        <v>54</v>
      </c>
      <c r="I9" s="50"/>
      <c r="J9" s="46">
        <v>378.71</v>
      </c>
      <c r="K9" s="45">
        <v>376.66</v>
      </c>
      <c r="L9" s="35">
        <f>J9*I9</f>
        <v>0</v>
      </c>
      <c r="M9" s="34">
        <f>K9*I9</f>
        <v>0</v>
      </c>
      <c r="N9" s="47">
        <v>1</v>
      </c>
    </row>
    <row r="10" spans="1:14" s="20" customFormat="1" ht="53.25" customHeight="1">
      <c r="A10" s="42">
        <v>196</v>
      </c>
      <c r="B10" s="49" t="s">
        <v>57</v>
      </c>
      <c r="C10" s="49" t="s">
        <v>58</v>
      </c>
      <c r="D10" s="49" t="s">
        <v>59</v>
      </c>
      <c r="E10" s="49" t="s">
        <v>60</v>
      </c>
      <c r="F10" s="43" t="s">
        <v>61</v>
      </c>
      <c r="G10" s="49" t="s">
        <v>62</v>
      </c>
      <c r="H10" s="44" t="s">
        <v>63</v>
      </c>
      <c r="I10" s="50"/>
      <c r="J10" s="46">
        <v>463.1</v>
      </c>
      <c r="K10" s="45">
        <v>330</v>
      </c>
      <c r="L10" s="35">
        <f>J10*I10</f>
        <v>0</v>
      </c>
      <c r="M10" s="34">
        <f>K10*I10</f>
        <v>0</v>
      </c>
      <c r="N10" s="47">
        <v>4</v>
      </c>
    </row>
    <row r="11" spans="1:14" s="20" customFormat="1" ht="53.25" customHeight="1">
      <c r="A11" s="42">
        <v>217</v>
      </c>
      <c r="B11" s="49" t="s">
        <v>64</v>
      </c>
      <c r="C11" s="49">
        <v>7024615</v>
      </c>
      <c r="D11" s="49" t="s">
        <v>65</v>
      </c>
      <c r="E11" s="49" t="s">
        <v>66</v>
      </c>
      <c r="F11" s="43" t="s">
        <v>67</v>
      </c>
      <c r="G11" s="49" t="s">
        <v>68</v>
      </c>
      <c r="H11" s="44" t="s">
        <v>69</v>
      </c>
      <c r="I11" s="50"/>
      <c r="J11" s="46">
        <v>3677.79</v>
      </c>
      <c r="K11" s="45">
        <v>3658.06</v>
      </c>
      <c r="L11" s="35">
        <f>J11*I11</f>
        <v>0</v>
      </c>
      <c r="M11" s="34">
        <f>K11*I11</f>
        <v>0</v>
      </c>
      <c r="N11" s="47">
        <v>1</v>
      </c>
    </row>
    <row r="12" spans="1:14" s="20" customFormat="1" ht="53.25" customHeight="1">
      <c r="A12" s="42">
        <v>226</v>
      </c>
      <c r="B12" s="49" t="s">
        <v>70</v>
      </c>
      <c r="C12" s="49" t="s">
        <v>71</v>
      </c>
      <c r="D12" s="49" t="s">
        <v>72</v>
      </c>
      <c r="E12" s="49" t="s">
        <v>73</v>
      </c>
      <c r="F12" s="43" t="s">
        <v>74</v>
      </c>
      <c r="G12" s="49" t="s">
        <v>75</v>
      </c>
      <c r="H12" s="44" t="s">
        <v>41</v>
      </c>
      <c r="I12" s="50"/>
      <c r="J12" s="46">
        <v>438.64</v>
      </c>
      <c r="K12" s="45">
        <v>240</v>
      </c>
      <c r="L12" s="35">
        <f t="shared" si="0"/>
        <v>0</v>
      </c>
      <c r="M12" s="34">
        <f t="shared" si="1"/>
        <v>0</v>
      </c>
      <c r="N12" s="47">
        <v>1</v>
      </c>
    </row>
    <row r="13" spans="1:14" s="20" customFormat="1" ht="53.25" customHeight="1">
      <c r="A13" s="42">
        <v>227</v>
      </c>
      <c r="B13" s="51" t="s">
        <v>76</v>
      </c>
      <c r="C13" s="51" t="s">
        <v>77</v>
      </c>
      <c r="D13" s="51" t="s">
        <v>72</v>
      </c>
      <c r="E13" s="51" t="s">
        <v>73</v>
      </c>
      <c r="F13" s="43" t="s">
        <v>74</v>
      </c>
      <c r="G13" s="51" t="s">
        <v>78</v>
      </c>
      <c r="H13" s="44" t="s">
        <v>41</v>
      </c>
      <c r="I13" s="50"/>
      <c r="J13" s="46">
        <v>877.26</v>
      </c>
      <c r="K13" s="45">
        <v>460</v>
      </c>
      <c r="L13" s="35">
        <f t="shared" si="0"/>
        <v>0</v>
      </c>
      <c r="M13" s="34">
        <f t="shared" si="1"/>
        <v>0</v>
      </c>
      <c r="N13" s="47">
        <v>1</v>
      </c>
    </row>
    <row r="14" spans="1:14" s="20" customFormat="1" ht="53.25" customHeight="1">
      <c r="A14" s="42">
        <v>241</v>
      </c>
      <c r="B14" s="51" t="s">
        <v>79</v>
      </c>
      <c r="C14" s="51" t="s">
        <v>80</v>
      </c>
      <c r="D14" s="51" t="s">
        <v>81</v>
      </c>
      <c r="E14" s="51" t="s">
        <v>82</v>
      </c>
      <c r="F14" s="43" t="s">
        <v>83</v>
      </c>
      <c r="G14" s="51" t="s">
        <v>84</v>
      </c>
      <c r="H14" s="44" t="s">
        <v>85</v>
      </c>
      <c r="I14" s="50"/>
      <c r="J14" s="46">
        <v>15960.52</v>
      </c>
      <c r="K14" s="45">
        <v>15960.52</v>
      </c>
      <c r="L14" s="35">
        <f t="shared" si="0"/>
        <v>0</v>
      </c>
      <c r="M14" s="34">
        <f t="shared" si="1"/>
        <v>0</v>
      </c>
      <c r="N14" s="47">
        <v>1</v>
      </c>
    </row>
    <row r="15" spans="1:14" s="20" customFormat="1" ht="53.25" customHeight="1">
      <c r="A15" s="42">
        <v>338</v>
      </c>
      <c r="B15" s="52" t="s">
        <v>86</v>
      </c>
      <c r="C15" s="52" t="s">
        <v>87</v>
      </c>
      <c r="D15" s="52" t="s">
        <v>88</v>
      </c>
      <c r="E15" s="52" t="s">
        <v>89</v>
      </c>
      <c r="F15" s="43" t="s">
        <v>90</v>
      </c>
      <c r="G15" s="49" t="s">
        <v>91</v>
      </c>
      <c r="H15" s="44" t="s">
        <v>92</v>
      </c>
      <c r="I15" s="50"/>
      <c r="J15" s="46">
        <v>2424.56</v>
      </c>
      <c r="K15" s="45">
        <v>2411.54</v>
      </c>
      <c r="L15" s="35">
        <f t="shared" si="0"/>
        <v>0</v>
      </c>
      <c r="M15" s="34">
        <f t="shared" si="1"/>
        <v>0</v>
      </c>
      <c r="N15" s="47">
        <v>1</v>
      </c>
    </row>
    <row r="16" spans="1:14" s="20" customFormat="1" ht="53.25" customHeight="1">
      <c r="A16" s="42">
        <v>344</v>
      </c>
      <c r="B16" s="52" t="s">
        <v>93</v>
      </c>
      <c r="C16" s="52" t="s">
        <v>94</v>
      </c>
      <c r="D16" s="52" t="s">
        <v>95</v>
      </c>
      <c r="E16" s="52" t="s">
        <v>96</v>
      </c>
      <c r="F16" s="43" t="s">
        <v>97</v>
      </c>
      <c r="G16" s="49" t="s">
        <v>98</v>
      </c>
      <c r="H16" s="44" t="s">
        <v>85</v>
      </c>
      <c r="I16" s="50"/>
      <c r="J16" s="46">
        <v>46126.15</v>
      </c>
      <c r="K16" s="45">
        <v>45396</v>
      </c>
      <c r="L16" s="35">
        <f t="shared" si="0"/>
        <v>0</v>
      </c>
      <c r="M16" s="34">
        <f t="shared" si="1"/>
        <v>0</v>
      </c>
      <c r="N16" s="47">
        <v>1</v>
      </c>
    </row>
    <row r="17" spans="1:14" ht="24.75" customHeight="1">
      <c r="A17" s="53" t="s">
        <v>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27">
        <f>SUM(L7:L16)</f>
        <v>0</v>
      </c>
      <c r="M17" s="33">
        <f>SUM(M7:M16)</f>
        <v>0</v>
      </c>
      <c r="N17" s="48">
        <f>AVERAGE(N7:N16)</f>
        <v>1.3</v>
      </c>
    </row>
    <row r="18" spans="1:14" ht="24.75" customHeight="1">
      <c r="A18" s="53" t="s">
        <v>10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27">
        <f>L17*0.1</f>
        <v>0</v>
      </c>
      <c r="M18" s="33">
        <f>M17*0.1</f>
        <v>0</v>
      </c>
      <c r="N18" s="30"/>
    </row>
    <row r="19" spans="1:14" ht="24.75" customHeight="1">
      <c r="A19" s="53" t="s">
        <v>11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27">
        <f>L17+L18</f>
        <v>0</v>
      </c>
      <c r="M19" s="33">
        <f>M18+M17</f>
        <v>0</v>
      </c>
      <c r="N19" s="30"/>
    </row>
    <row r="25" spans="9:14" s="20" customFormat="1" ht="12.75">
      <c r="I25" s="28"/>
      <c r="J25" s="29"/>
      <c r="K25" s="29"/>
      <c r="L25" s="29"/>
      <c r="M25" s="29"/>
      <c r="N25" s="28"/>
    </row>
    <row r="28" ht="12.75">
      <c r="D28" s="20"/>
    </row>
  </sheetData>
  <sheetProtection/>
  <mergeCells count="5">
    <mergeCell ref="A19:K19"/>
    <mergeCell ref="A18:K18"/>
    <mergeCell ref="A2:N2"/>
    <mergeCell ref="A3:N3"/>
    <mergeCell ref="A17:K17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31" t="s">
        <v>12</v>
      </c>
      <c r="C2" s="31"/>
      <c r="D2" s="31"/>
      <c r="E2" s="32" t="s">
        <v>42</v>
      </c>
    </row>
    <row r="4" ht="15" thickBot="1"/>
    <row r="5" spans="2:7" ht="36.75" thickBot="1">
      <c r="B5" s="3" t="s">
        <v>13</v>
      </c>
      <c r="C5" s="4" t="s">
        <v>39</v>
      </c>
      <c r="E5" s="23" t="s">
        <v>31</v>
      </c>
      <c r="F5" s="24" t="s">
        <v>32</v>
      </c>
      <c r="G5" s="25" t="s">
        <v>33</v>
      </c>
    </row>
    <row r="6" spans="2:7" ht="15" thickBot="1">
      <c r="B6" s="5"/>
      <c r="C6" s="6"/>
      <c r="E6" s="10">
        <f>specifikacija!L17</f>
        <v>0</v>
      </c>
      <c r="F6" s="11">
        <f>specifikacija!M17</f>
        <v>0</v>
      </c>
      <c r="G6" s="12">
        <f>specifikacija!M19</f>
        <v>0</v>
      </c>
    </row>
    <row r="7" spans="2:7" ht="36.75" thickBot="1">
      <c r="B7" s="3" t="s">
        <v>14</v>
      </c>
      <c r="C7" s="7" t="s">
        <v>28</v>
      </c>
      <c r="E7" s="55" t="s">
        <v>34</v>
      </c>
      <c r="F7" s="56"/>
      <c r="G7" s="57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15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16</v>
      </c>
      <c r="C11" s="7" t="s">
        <v>20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17</v>
      </c>
      <c r="C13" s="4" t="s">
        <v>29</v>
      </c>
      <c r="E13" s="8" t="s">
        <v>22</v>
      </c>
      <c r="F13" s="26">
        <f>specifikacija!N17</f>
        <v>1.3</v>
      </c>
      <c r="G13" s="5"/>
    </row>
    <row r="14" spans="2:7" ht="14.25">
      <c r="B14" s="5"/>
      <c r="C14" s="6"/>
      <c r="E14" s="6"/>
      <c r="F14" s="6"/>
      <c r="G14" s="5"/>
    </row>
    <row r="15" spans="2:6" ht="32.25" customHeight="1">
      <c r="B15" s="3" t="s">
        <v>18</v>
      </c>
      <c r="C15" s="4" t="s">
        <v>40</v>
      </c>
      <c r="E15" s="8" t="s">
        <v>23</v>
      </c>
      <c r="F15" s="7" t="s">
        <v>21</v>
      </c>
    </row>
    <row r="16" spans="2:3" ht="14.25">
      <c r="B16" s="5"/>
      <c r="C16" s="6"/>
    </row>
    <row r="17" spans="2:3" ht="15">
      <c r="B17" s="21" t="s">
        <v>27</v>
      </c>
      <c r="C17" s="22" t="s">
        <v>30</v>
      </c>
    </row>
    <row r="18" spans="2:3" ht="14.25">
      <c r="B18" s="5"/>
      <c r="C18" s="6"/>
    </row>
    <row r="19" spans="2:3" ht="15">
      <c r="B19" s="3" t="s">
        <v>19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2021-05-19T14:36:30Z</dcterms:modified>
  <cp:category/>
  <cp:version/>
  <cp:contentType/>
  <cp:contentStatus/>
</cp:coreProperties>
</file>