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Gosper i Vicor -specifikacija" sheetId="1" r:id="rId1"/>
    <sheet name="Gosper Vicor-Obrazac KVI" sheetId="2" r:id="rId2"/>
  </sheets>
  <definedNames>
    <definedName name="_xlnm.Print_Area" localSheetId="0">'Gosper i Vicor -specifikacija'!$A$1:$K$29</definedName>
  </definedNames>
  <calcPr fullCalcOnLoad="1"/>
</workbook>
</file>

<file path=xl/sharedStrings.xml><?xml version="1.0" encoding="utf-8"?>
<sst xmlns="http://schemas.openxmlformats.org/spreadsheetml/2006/main" count="111" uniqueCount="87">
  <si>
    <t>Партија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</si>
  <si>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</si>
  <si>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</si>
  <si>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</si>
  <si>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</si>
  <si>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</si>
  <si>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</si>
  <si>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</si>
  <si>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</si>
  <si>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</si>
  <si>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</si>
  <si>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</si>
  <si>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</si>
  <si>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</si>
  <si>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</si>
  <si>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Отворени</t>
  </si>
  <si>
    <t>Врста предмета</t>
  </si>
  <si>
    <t>Добра</t>
  </si>
  <si>
    <t>Делатност</t>
  </si>
  <si>
    <t>Класичан сектор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</si>
  <si>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</si>
  <si>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</si>
  <si>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</si>
  <si>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</si>
  <si>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</si>
  <si>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Предмет набавке</t>
  </si>
  <si>
    <t>Шифра предметног добра</t>
  </si>
  <si>
    <t>Заштићени назив понуђеног добра и каталошки број</t>
  </si>
  <si>
    <t>ПРИЛОГ 1 УГОВОРА - СПЕЦИФИКАЦИЈА  МАТЕРИЈАЛА СА ЦЕНАМА</t>
  </si>
  <si>
    <t>Пејсмејкери, електрода и имплантабилни дефибрилатори са пратећим специфичним потрошним материјалом, који је неопходан за његову имплантацију</t>
  </si>
  <si>
    <t>ставка 1</t>
  </si>
  <si>
    <t>ставка 2</t>
  </si>
  <si>
    <t>комад</t>
  </si>
  <si>
    <t>ставка 3</t>
  </si>
  <si>
    <t>ставка 4</t>
  </si>
  <si>
    <t>УКУПНО ЗА ПАРТИЈУ 3</t>
  </si>
  <si>
    <t>St.Jude Medical</t>
  </si>
  <si>
    <t>Elektroda za koronarni sinus unipolarna, bipolarna ili kvadripolarna (različitih oblika vrha)</t>
  </si>
  <si>
    <t>Друга добра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</si>
  <si>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</si>
  <si>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</si>
  <si>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</si>
  <si>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</si>
  <si>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Tendril™ STS Pacing Lead, 2088TC/xx; IsoFlex™ Optim™ Pacing Lead, 1944/xx, 1948/xx</t>
  </si>
  <si>
    <t>Peel-Away Introducer Sheath, 4051xx</t>
  </si>
  <si>
    <t>УКУПНО ЗА ПАРТИЈУ 2</t>
  </si>
  <si>
    <t>Quartet™ LV Lead, 145xQ/xx, 1458QL/xx; QuickFlex™ μ Left-Heart Lead, 1258T/xx</t>
  </si>
  <si>
    <t>ИЗНОС ПДВ-А</t>
  </si>
  <si>
    <t>/</t>
  </si>
  <si>
    <t>404-1-110/19-30</t>
  </si>
  <si>
    <t>Заједничка понуда-GOSPER D.O.O. и VICOR D.O.O</t>
  </si>
  <si>
    <t>Назив добављача: Заједничка понуда-GOSPER D.O.O. и VICOR D.O.O</t>
  </si>
  <si>
    <t>ставка 5</t>
  </si>
  <si>
    <t>Resinhronizacioni pejsmejker sa defibrilacionom funkcijom (CRT-D)</t>
  </si>
  <si>
    <t xml:space="preserve">Elektroda bipolarna, konekcije IS-1 pasivne ili aktivne fiksacije prava ili "J"-krivina </t>
  </si>
  <si>
    <t>HV elektroda aktivne ili pasivne fiksacije ''single-coil'' ili ''dual-coil'', konekcije DF-4 ili DF-1</t>
  </si>
  <si>
    <t>Odgovarajući uvodnik za elektrodu iz stavke 2 i odgovarajući uvodnik za HV elektrodu iz stavke 4</t>
  </si>
  <si>
    <t xml:space="preserve">1. Quadra Assura MP™ CRT-D, CD3371-40C, CD3371-40QC; Unify Assura™ CRT-D, CD3361-40C, CD3361-40QC;                                                 2. CHARISMA X4 CRT-D, G347, G348; 
CHARISMA CRT-D,G324, G325 </t>
  </si>
  <si>
    <t>Durata™ Defibrillation Lead, 712x/xx, 717x/xx, 712xQ/xx, 717xQ/xx</t>
  </si>
  <si>
    <t>1. St. Jude Medical                                            2. Cardiac Pacemakers Incorporated, a wholly owned subsidiary of Guidant Corporation, a wholly owned subsidiary of Boston Scientific Corporation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</si>
  <si>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</si>
  <si>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</si>
  <si>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</si>
  <si>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</si>
  <si>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>1. Ellipse™ DR, CD2377-36C, CD2377-36QC                                                                         2. INOGEN MINI ICD
D012, D013</t>
  </si>
  <si>
    <t>1. Peel-Away Introducer Sheath, 4051xx                                                           2. BSC PTFE Peelable Introducer Kit
7089, 709X</t>
  </si>
  <si>
    <t>1. Tendril™ STS Pacing Lead, 2088TC/xx; IsoFlex™ Optim™ Pacing Lead, 1944/xx, 1948/xx  2. INGEVITY MRI Lead 7741, 7742, 7731, 7732, 7736</t>
  </si>
  <si>
    <t>1. Durata™ Defibrillation Lead, 712x/xx, 717x/xx, 712xQ/xx, 717xQ/xx                                                                                                   2. ENDOTAK RELIANCE
0148, 0157, 0158
ENDOTAK RELIANCE S 
0128, 0138 ENDOTAK RELIANCE SG 0170, 0171, 0180, 181, 0182 ENDOTAK RELIANCE G 0174, 175, 0176, 0177, 0184, 0185, 0186, 0187
ENDOTAK RELIANCE G 4-SITE 0285, 0286, 0295, 0296, ENDOTAK RELIANCE SG 4-SITE
0292, 0293 ENDOTAK RELIANCE 4-SITE
0272, 0273, 0265, 0266, 0275, 0276</t>
  </si>
  <si>
    <t>1. St. Jude Medical                                                         2. Cardiac Pacemakers Incorporated, a wholly owned subsidiary of Guidant Corporation, a wholly owned subsidiary of Boston Scientific Corporation</t>
  </si>
  <si>
    <t>1. St. Jude Medical                                                 2. Greatbatch Medical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</si>
  <si>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</si>
  <si>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</si>
  <si>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PM19003</t>
  </si>
  <si>
    <t>PM19005</t>
  </si>
  <si>
    <t>PM19007</t>
  </si>
  <si>
    <t>BKT19039</t>
  </si>
  <si>
    <t>PM19003
 PM19021</t>
  </si>
  <si>
    <t>PM19007
PM19011</t>
  </si>
  <si>
    <t>BKT19039
BKT19041</t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</si>
  <si>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 xml:space="preserve"> УКУПНА ВРЕДНОСТ БЕЗ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</si>
  <si>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ИЗНОС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</si>
  <si>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СА ПДВ-ОМ</t>
    </r>
  </si>
  <si>
    <r>
      <rPr>
        <b/>
        <sz val="9"/>
        <color indexed="8"/>
        <rFont val="Arial"/>
        <family val="2"/>
      </rPr>
      <t xml:space="preserve"> ПОТРОШНИ МАТЕРИЈАЛ: </t>
    </r>
    <r>
      <rPr>
        <sz val="9"/>
        <color indexed="8"/>
        <rFont val="Arial"/>
        <family val="2"/>
      </rPr>
      <t>УКУПНА ВРЕДНОСТ БЕЗ ПДВ-А</t>
    </r>
  </si>
  <si>
    <r>
      <rPr>
        <b/>
        <sz val="9"/>
        <color indexed="8"/>
        <rFont val="Arial"/>
        <family val="2"/>
      </rPr>
      <t xml:space="preserve"> ПОТРОШНИ МАТЕРИЈАЛ: </t>
    </r>
    <r>
      <rPr>
        <sz val="9"/>
        <color indexed="8"/>
        <rFont val="Arial"/>
        <family val="2"/>
      </rPr>
      <t>ИЗНОС ПДВ-А</t>
    </r>
  </si>
  <si>
    <r>
      <rPr>
        <b/>
        <sz val="9"/>
        <color indexed="8"/>
        <rFont val="Arial"/>
        <family val="2"/>
      </rPr>
      <t xml:space="preserve"> ПОТРОШНИ МАТЕРИЈАЛ: </t>
    </r>
    <r>
      <rPr>
        <sz val="9"/>
        <color indexed="8"/>
        <rFont val="Arial"/>
        <family val="2"/>
      </rPr>
      <t>УКУПНА ВРЕДНОСТ СА ПДВ-ОМ</t>
    </r>
  </si>
  <si>
    <t>PM19006
PM19019</t>
  </si>
  <si>
    <t>PM19014
PM19035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</si>
</sst>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4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55" applyNumberFormat="1" applyFont="1" applyFill="1" applyBorder="1" applyAlignment="1">
      <alignment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7" fillId="34" borderId="10" xfId="57" applyNumberFormat="1" applyFont="1" applyFill="1" applyBorder="1" applyAlignment="1">
      <alignment horizontal="center" vertical="center" wrapText="1"/>
      <protection/>
    </xf>
    <xf numFmtId="4" fontId="47" fillId="35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7" fillId="0" borderId="21" xfId="0" applyNumberFormat="1" applyFont="1" applyBorder="1" applyAlignment="1">
      <alignment horizontal="center" vertical="center" wrapText="1"/>
    </xf>
    <xf numFmtId="4" fontId="47" fillId="0" borderId="2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20" xfId="0" applyFont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" fontId="48" fillId="36" borderId="14" xfId="56" applyNumberFormat="1" applyFont="1" applyFill="1" applyBorder="1" applyAlignment="1">
      <alignment horizontal="center" vertical="center" wrapText="1"/>
      <protection/>
    </xf>
    <xf numFmtId="4" fontId="48" fillId="36" borderId="12" xfId="56" applyNumberFormat="1" applyFont="1" applyFill="1" applyBorder="1" applyAlignment="1">
      <alignment horizontal="center" vertical="center" wrapText="1"/>
      <protection/>
    </xf>
    <xf numFmtId="4" fontId="48" fillId="36" borderId="16" xfId="56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6">
      <selection activeCell="H15" sqref="H15"/>
    </sheetView>
  </sheetViews>
  <sheetFormatPr defaultColWidth="9.140625" defaultRowHeight="15"/>
  <cols>
    <col min="1" max="2" width="9.140625" style="16" customWidth="1"/>
    <col min="3" max="3" width="20.28125" style="16" customWidth="1"/>
    <col min="4" max="4" width="12.140625" style="16" customWidth="1"/>
    <col min="5" max="5" width="20.00390625" style="16" customWidth="1"/>
    <col min="6" max="6" width="11.57421875" style="16" customWidth="1"/>
    <col min="7" max="7" width="10.00390625" style="16" customWidth="1"/>
    <col min="8" max="8" width="11.140625" style="16" customWidth="1"/>
    <col min="9" max="9" width="10.8515625" style="16" customWidth="1"/>
    <col min="10" max="10" width="13.421875" style="16" hidden="1" customWidth="1"/>
    <col min="11" max="11" width="20.00390625" style="16" customWidth="1"/>
    <col min="12" max="12" width="17.57421875" style="16" hidden="1" customWidth="1"/>
    <col min="13" max="13" width="9.140625" style="16" hidden="1" customWidth="1"/>
    <col min="14" max="16384" width="9.140625" style="16" customWidth="1"/>
  </cols>
  <sheetData>
    <row r="2" spans="1:12" ht="12.75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53" t="s">
        <v>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5" ht="12.75" customHeight="1">
      <c r="A4" s="53" t="s">
        <v>51</v>
      </c>
      <c r="B4" s="53"/>
      <c r="C4" s="53"/>
      <c r="D4" s="53"/>
      <c r="E4" s="53"/>
    </row>
    <row r="6" spans="1:12" ht="57" customHeight="1">
      <c r="A6" s="36" t="s">
        <v>0</v>
      </c>
      <c r="B6" s="66" t="s">
        <v>25</v>
      </c>
      <c r="C6" s="66"/>
      <c r="D6" s="36" t="s">
        <v>26</v>
      </c>
      <c r="E6" s="36" t="s">
        <v>27</v>
      </c>
      <c r="F6" s="36" t="s">
        <v>1</v>
      </c>
      <c r="G6" s="37" t="s">
        <v>2</v>
      </c>
      <c r="H6" s="36" t="s">
        <v>3</v>
      </c>
      <c r="I6" s="36" t="s">
        <v>4</v>
      </c>
      <c r="J6" s="38" t="s">
        <v>5</v>
      </c>
      <c r="K6" s="39" t="s">
        <v>6</v>
      </c>
      <c r="L6" s="38" t="s">
        <v>7</v>
      </c>
    </row>
    <row r="7" spans="1:12" ht="39.75" customHeight="1">
      <c r="A7" s="61">
        <v>4</v>
      </c>
      <c r="B7" s="68" t="s">
        <v>70</v>
      </c>
      <c r="C7" s="68"/>
      <c r="D7" s="68"/>
      <c r="E7" s="68"/>
      <c r="F7" s="68"/>
      <c r="G7" s="68"/>
      <c r="H7" s="69"/>
      <c r="I7" s="68"/>
      <c r="J7" s="68"/>
      <c r="K7" s="68"/>
      <c r="L7" s="61">
        <v>2</v>
      </c>
    </row>
    <row r="8" spans="1:13" ht="115.5" customHeight="1">
      <c r="A8" s="61"/>
      <c r="B8" s="21" t="s">
        <v>30</v>
      </c>
      <c r="C8" s="18" t="s">
        <v>53</v>
      </c>
      <c r="D8" s="50" t="s">
        <v>85</v>
      </c>
      <c r="E8" s="20" t="s">
        <v>57</v>
      </c>
      <c r="F8" s="20" t="s">
        <v>59</v>
      </c>
      <c r="G8" s="33" t="s">
        <v>32</v>
      </c>
      <c r="H8" s="45"/>
      <c r="I8" s="44">
        <v>549900</v>
      </c>
      <c r="J8" s="57">
        <v>51824600</v>
      </c>
      <c r="K8" s="34">
        <f>H8*I8</f>
        <v>0</v>
      </c>
      <c r="L8" s="61"/>
      <c r="M8" s="16">
        <v>0.1</v>
      </c>
    </row>
    <row r="9" spans="1:13" s="31" customFormat="1" ht="62.25" customHeight="1">
      <c r="A9" s="61"/>
      <c r="B9" s="21" t="s">
        <v>31</v>
      </c>
      <c r="C9" s="18" t="s">
        <v>54</v>
      </c>
      <c r="D9" s="50" t="s">
        <v>72</v>
      </c>
      <c r="E9" s="20" t="s">
        <v>43</v>
      </c>
      <c r="F9" s="20" t="s">
        <v>36</v>
      </c>
      <c r="G9" s="33" t="s">
        <v>32</v>
      </c>
      <c r="H9" s="45"/>
      <c r="I9" s="44">
        <v>16100</v>
      </c>
      <c r="J9" s="57"/>
      <c r="K9" s="41">
        <f>H9*I9</f>
        <v>0</v>
      </c>
      <c r="L9" s="61"/>
      <c r="M9" s="31">
        <v>0.1</v>
      </c>
    </row>
    <row r="10" spans="1:13" ht="53.25" customHeight="1">
      <c r="A10" s="61"/>
      <c r="B10" s="21" t="s">
        <v>33</v>
      </c>
      <c r="C10" s="18" t="s">
        <v>37</v>
      </c>
      <c r="D10" s="50" t="s">
        <v>73</v>
      </c>
      <c r="E10" s="20" t="s">
        <v>46</v>
      </c>
      <c r="F10" s="20" t="s">
        <v>36</v>
      </c>
      <c r="G10" s="33" t="s">
        <v>32</v>
      </c>
      <c r="H10" s="45"/>
      <c r="I10" s="44">
        <v>35700</v>
      </c>
      <c r="J10" s="57"/>
      <c r="K10" s="41">
        <f>H10*I10</f>
        <v>0</v>
      </c>
      <c r="L10" s="61"/>
      <c r="M10" s="16">
        <v>0.1</v>
      </c>
    </row>
    <row r="11" spans="1:13" s="42" customFormat="1" ht="51.75" customHeight="1">
      <c r="A11" s="61"/>
      <c r="B11" s="21" t="s">
        <v>34</v>
      </c>
      <c r="C11" s="18" t="s">
        <v>55</v>
      </c>
      <c r="D11" s="50" t="s">
        <v>74</v>
      </c>
      <c r="E11" s="20" t="s">
        <v>58</v>
      </c>
      <c r="F11" s="20" t="s">
        <v>36</v>
      </c>
      <c r="G11" s="40" t="s">
        <v>32</v>
      </c>
      <c r="H11" s="45"/>
      <c r="I11" s="44">
        <v>95500</v>
      </c>
      <c r="J11" s="57"/>
      <c r="K11" s="41">
        <f>H11*I11</f>
        <v>0</v>
      </c>
      <c r="L11" s="61"/>
      <c r="M11" s="42">
        <v>0.1</v>
      </c>
    </row>
    <row r="12" spans="1:13" s="42" customFormat="1" ht="51" customHeight="1">
      <c r="A12" s="61"/>
      <c r="B12" s="21" t="s">
        <v>52</v>
      </c>
      <c r="C12" s="18" t="s">
        <v>56</v>
      </c>
      <c r="D12" s="50" t="s">
        <v>75</v>
      </c>
      <c r="E12" s="20" t="s">
        <v>44</v>
      </c>
      <c r="F12" s="20" t="s">
        <v>36</v>
      </c>
      <c r="G12" s="40" t="s">
        <v>32</v>
      </c>
      <c r="H12" s="45"/>
      <c r="I12" s="44">
        <v>3800</v>
      </c>
      <c r="J12" s="57"/>
      <c r="K12" s="41">
        <f>H12*I12</f>
        <v>0</v>
      </c>
      <c r="L12" s="61"/>
      <c r="M12" s="42">
        <v>0.2</v>
      </c>
    </row>
    <row r="13" spans="1:12" ht="18" customHeight="1">
      <c r="A13" s="61"/>
      <c r="B13" s="64" t="s">
        <v>45</v>
      </c>
      <c r="C13" s="64"/>
      <c r="D13" s="64"/>
      <c r="E13" s="64"/>
      <c r="F13" s="64"/>
      <c r="G13" s="64"/>
      <c r="H13" s="65"/>
      <c r="I13" s="64"/>
      <c r="J13" s="57"/>
      <c r="K13" s="32">
        <f>K8+K9+K10+K11+K12</f>
        <v>0</v>
      </c>
      <c r="L13" s="61"/>
    </row>
    <row r="14" spans="1:12" ht="31.5" customHeight="1">
      <c r="A14" s="62">
        <v>8</v>
      </c>
      <c r="B14" s="68" t="s">
        <v>71</v>
      </c>
      <c r="C14" s="68"/>
      <c r="D14" s="68"/>
      <c r="E14" s="68"/>
      <c r="F14" s="68"/>
      <c r="G14" s="68"/>
      <c r="H14" s="69"/>
      <c r="I14" s="68"/>
      <c r="J14" s="68"/>
      <c r="K14" s="68"/>
      <c r="L14" s="61">
        <v>2</v>
      </c>
    </row>
    <row r="15" spans="1:13" ht="192">
      <c r="A15" s="67"/>
      <c r="B15" s="21" t="s">
        <v>30</v>
      </c>
      <c r="C15" s="35" t="s">
        <v>60</v>
      </c>
      <c r="D15" s="50" t="s">
        <v>86</v>
      </c>
      <c r="E15" s="33" t="s">
        <v>64</v>
      </c>
      <c r="F15" s="33" t="s">
        <v>68</v>
      </c>
      <c r="G15" s="33" t="s">
        <v>32</v>
      </c>
      <c r="H15" s="47"/>
      <c r="I15" s="46">
        <v>491500</v>
      </c>
      <c r="J15" s="57">
        <v>136147100</v>
      </c>
      <c r="K15" s="32">
        <f>H15*I15</f>
        <v>0</v>
      </c>
      <c r="L15" s="61"/>
      <c r="M15" s="16">
        <v>0.1</v>
      </c>
    </row>
    <row r="16" spans="1:13" ht="93.75" customHeight="1">
      <c r="A16" s="67"/>
      <c r="B16" s="21" t="s">
        <v>31</v>
      </c>
      <c r="C16" s="35" t="s">
        <v>61</v>
      </c>
      <c r="D16" s="50" t="s">
        <v>76</v>
      </c>
      <c r="E16" s="33" t="s">
        <v>66</v>
      </c>
      <c r="F16" s="40" t="s">
        <v>68</v>
      </c>
      <c r="G16" s="33" t="s">
        <v>32</v>
      </c>
      <c r="H16" s="47"/>
      <c r="I16" s="46">
        <v>16100</v>
      </c>
      <c r="J16" s="57"/>
      <c r="K16" s="32">
        <f>H16*I16</f>
        <v>0</v>
      </c>
      <c r="L16" s="61"/>
      <c r="M16" s="16">
        <v>0.1</v>
      </c>
    </row>
    <row r="17" spans="1:13" s="17" customFormat="1" ht="76.5" customHeight="1">
      <c r="A17" s="67"/>
      <c r="B17" s="54" t="s">
        <v>33</v>
      </c>
      <c r="C17" s="55" t="s">
        <v>62</v>
      </c>
      <c r="D17" s="70" t="s">
        <v>77</v>
      </c>
      <c r="E17" s="61" t="s">
        <v>67</v>
      </c>
      <c r="F17" s="62" t="s">
        <v>68</v>
      </c>
      <c r="G17" s="61" t="s">
        <v>32</v>
      </c>
      <c r="H17" s="58"/>
      <c r="I17" s="59">
        <v>95500</v>
      </c>
      <c r="J17" s="57"/>
      <c r="K17" s="57">
        <f>H17*I17</f>
        <v>0</v>
      </c>
      <c r="L17" s="61"/>
      <c r="M17" s="52">
        <v>0.1</v>
      </c>
    </row>
    <row r="18" spans="1:13" s="19" customFormat="1" ht="166.5" customHeight="1">
      <c r="A18" s="67"/>
      <c r="B18" s="54"/>
      <c r="C18" s="56"/>
      <c r="D18" s="71"/>
      <c r="E18" s="61"/>
      <c r="F18" s="63"/>
      <c r="G18" s="61"/>
      <c r="H18" s="58"/>
      <c r="I18" s="60"/>
      <c r="J18" s="57"/>
      <c r="K18" s="57"/>
      <c r="L18" s="61"/>
      <c r="M18" s="52"/>
    </row>
    <row r="19" spans="1:13" s="17" customFormat="1" ht="63.75">
      <c r="A19" s="67"/>
      <c r="B19" s="21" t="s">
        <v>34</v>
      </c>
      <c r="C19" s="35" t="s">
        <v>63</v>
      </c>
      <c r="D19" s="50" t="s">
        <v>78</v>
      </c>
      <c r="E19" s="33" t="s">
        <v>65</v>
      </c>
      <c r="F19" s="33" t="s">
        <v>69</v>
      </c>
      <c r="G19" s="33" t="s">
        <v>32</v>
      </c>
      <c r="H19" s="43"/>
      <c r="I19" s="46">
        <v>3800</v>
      </c>
      <c r="J19" s="57"/>
      <c r="K19" s="32">
        <f>H19*I19</f>
        <v>0</v>
      </c>
      <c r="L19" s="61"/>
      <c r="M19" s="17">
        <v>0.2</v>
      </c>
    </row>
    <row r="20" spans="1:12" ht="18" customHeight="1">
      <c r="A20" s="63"/>
      <c r="B20" s="64" t="s">
        <v>35</v>
      </c>
      <c r="C20" s="64"/>
      <c r="D20" s="64"/>
      <c r="E20" s="64"/>
      <c r="F20" s="64"/>
      <c r="G20" s="64"/>
      <c r="H20" s="64"/>
      <c r="I20" s="64"/>
      <c r="J20" s="57"/>
      <c r="K20" s="32">
        <f>K15+K16+K17+K19</f>
        <v>0</v>
      </c>
      <c r="L20" s="61"/>
    </row>
    <row r="21" spans="1:12" s="48" customFormat="1" ht="18" customHeight="1">
      <c r="A21" s="51" t="s">
        <v>79</v>
      </c>
      <c r="B21" s="51"/>
      <c r="C21" s="51"/>
      <c r="D21" s="51"/>
      <c r="E21" s="51"/>
      <c r="F21" s="51"/>
      <c r="G21" s="51"/>
      <c r="H21" s="51"/>
      <c r="I21" s="51"/>
      <c r="J21" s="25">
        <f>J9+J2</f>
        <v>0</v>
      </c>
      <c r="K21" s="25">
        <f>K8+K9+K10+K11+K15+K16+K17</f>
        <v>0</v>
      </c>
      <c r="L21" s="49"/>
    </row>
    <row r="22" spans="1:12" s="48" customFormat="1" ht="18" customHeight="1">
      <c r="A22" s="51" t="s">
        <v>80</v>
      </c>
      <c r="B22" s="51"/>
      <c r="C22" s="51"/>
      <c r="D22" s="51"/>
      <c r="E22" s="51"/>
      <c r="F22" s="51"/>
      <c r="G22" s="51"/>
      <c r="H22" s="51"/>
      <c r="I22" s="51"/>
      <c r="J22" s="25" t="s">
        <v>48</v>
      </c>
      <c r="K22" s="25">
        <f>K8*M8+K9*M9+K10*M10+K11*M11+K15*M15+K16*M16+K17*M17</f>
        <v>0</v>
      </c>
      <c r="L22" s="49"/>
    </row>
    <row r="23" spans="1:12" s="48" customFormat="1" ht="18" customHeight="1">
      <c r="A23" s="51" t="s">
        <v>81</v>
      </c>
      <c r="B23" s="51"/>
      <c r="C23" s="51"/>
      <c r="D23" s="51"/>
      <c r="E23" s="51"/>
      <c r="F23" s="51"/>
      <c r="G23" s="51"/>
      <c r="H23" s="51"/>
      <c r="I23" s="51"/>
      <c r="J23" s="25" t="s">
        <v>48</v>
      </c>
      <c r="K23" s="25">
        <f>K21+K22</f>
        <v>0</v>
      </c>
      <c r="L23" s="49"/>
    </row>
    <row r="24" spans="1:12" s="48" customFormat="1" ht="18" customHeight="1">
      <c r="A24" s="51" t="s">
        <v>82</v>
      </c>
      <c r="B24" s="51"/>
      <c r="C24" s="51"/>
      <c r="D24" s="51"/>
      <c r="E24" s="51"/>
      <c r="F24" s="51"/>
      <c r="G24" s="51"/>
      <c r="H24" s="51"/>
      <c r="I24" s="51"/>
      <c r="J24" s="25">
        <f>J12+J5</f>
        <v>0</v>
      </c>
      <c r="K24" s="25">
        <f>K12+K19</f>
        <v>0</v>
      </c>
      <c r="L24" s="49"/>
    </row>
    <row r="25" spans="1:12" s="48" customFormat="1" ht="18" customHeight="1">
      <c r="A25" s="51" t="s">
        <v>83</v>
      </c>
      <c r="B25" s="51"/>
      <c r="C25" s="51"/>
      <c r="D25" s="51"/>
      <c r="E25" s="51"/>
      <c r="F25" s="51"/>
      <c r="G25" s="51"/>
      <c r="H25" s="51"/>
      <c r="I25" s="51"/>
      <c r="J25" s="25" t="s">
        <v>48</v>
      </c>
      <c r="K25" s="25">
        <f>K12*M12+K19*M19</f>
        <v>0</v>
      </c>
      <c r="L25" s="49"/>
    </row>
    <row r="26" spans="1:12" s="48" customFormat="1" ht="18" customHeight="1">
      <c r="A26" s="51" t="s">
        <v>84</v>
      </c>
      <c r="B26" s="51"/>
      <c r="C26" s="51"/>
      <c r="D26" s="51"/>
      <c r="E26" s="51"/>
      <c r="F26" s="51"/>
      <c r="G26" s="51"/>
      <c r="H26" s="51"/>
      <c r="I26" s="51"/>
      <c r="J26" s="25" t="s">
        <v>48</v>
      </c>
      <c r="K26" s="25">
        <f>K24+K25</f>
        <v>0</v>
      </c>
      <c r="L26" s="49"/>
    </row>
    <row r="27" spans="1:12" ht="18" customHeight="1">
      <c r="A27" s="51" t="s">
        <v>8</v>
      </c>
      <c r="B27" s="51"/>
      <c r="C27" s="51"/>
      <c r="D27" s="51"/>
      <c r="E27" s="51"/>
      <c r="F27" s="51"/>
      <c r="G27" s="51"/>
      <c r="H27" s="51"/>
      <c r="I27" s="51"/>
      <c r="J27" s="25">
        <f>J15+J8</f>
        <v>187971700</v>
      </c>
      <c r="K27" s="25">
        <f>K21+K24</f>
        <v>0</v>
      </c>
      <c r="L27" s="33"/>
    </row>
    <row r="28" spans="1:12" ht="15.75" customHeight="1">
      <c r="A28" s="51" t="s">
        <v>47</v>
      </c>
      <c r="B28" s="51"/>
      <c r="C28" s="51"/>
      <c r="D28" s="51"/>
      <c r="E28" s="51"/>
      <c r="F28" s="51"/>
      <c r="G28" s="51"/>
      <c r="H28" s="51"/>
      <c r="I28" s="51"/>
      <c r="J28" s="25" t="s">
        <v>48</v>
      </c>
      <c r="K28" s="25">
        <f>K22+K25</f>
        <v>0</v>
      </c>
      <c r="L28" s="33"/>
    </row>
    <row r="29" spans="1:12" ht="18.75" customHeight="1">
      <c r="A29" s="51" t="s">
        <v>9</v>
      </c>
      <c r="B29" s="51"/>
      <c r="C29" s="51"/>
      <c r="D29" s="51"/>
      <c r="E29" s="51"/>
      <c r="F29" s="51"/>
      <c r="G29" s="51"/>
      <c r="H29" s="51"/>
      <c r="I29" s="51"/>
      <c r="J29" s="25" t="s">
        <v>48</v>
      </c>
      <c r="K29" s="25">
        <f>K27+K28</f>
        <v>0</v>
      </c>
      <c r="L29" s="33"/>
    </row>
  </sheetData>
  <sheetProtection/>
  <mergeCells count="33">
    <mergeCell ref="A2:L2"/>
    <mergeCell ref="A3:L3"/>
    <mergeCell ref="B6:C6"/>
    <mergeCell ref="A7:A13"/>
    <mergeCell ref="A14:A20"/>
    <mergeCell ref="B7:K7"/>
    <mergeCell ref="B14:K14"/>
    <mergeCell ref="B20:I20"/>
    <mergeCell ref="D17:D18"/>
    <mergeCell ref="L7:L13"/>
    <mergeCell ref="B13:I13"/>
    <mergeCell ref="L14:L20"/>
    <mergeCell ref="E17:E18"/>
    <mergeCell ref="J8:J13"/>
    <mergeCell ref="J15:J20"/>
    <mergeCell ref="A22:I22"/>
    <mergeCell ref="A23:I23"/>
    <mergeCell ref="A24:I24"/>
    <mergeCell ref="K17:K18"/>
    <mergeCell ref="H17:H18"/>
    <mergeCell ref="I17:I18"/>
    <mergeCell ref="G17:G18"/>
    <mergeCell ref="F17:F18"/>
    <mergeCell ref="A25:I25"/>
    <mergeCell ref="A26:I26"/>
    <mergeCell ref="M17:M18"/>
    <mergeCell ref="A4:E4"/>
    <mergeCell ref="A29:I29"/>
    <mergeCell ref="A28:I28"/>
    <mergeCell ref="A27:I27"/>
    <mergeCell ref="B17:B18"/>
    <mergeCell ref="C17:C18"/>
    <mergeCell ref="A21:I21"/>
  </mergeCells>
  <printOptions/>
  <pageMargins left="0.2" right="0.28" top="0.2" bottom="0.34" header="0.2" footer="0.3"/>
  <pageSetup orientation="landscape" scale="8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5.421875" style="1" customWidth="1"/>
    <col min="6" max="6" width="20.8515625" style="1" customWidth="1"/>
    <col min="7" max="7" width="23.57421875" style="1" customWidth="1"/>
    <col min="8" max="16384" width="9.140625" style="1" customWidth="1"/>
  </cols>
  <sheetData>
    <row r="2" spans="2:6" s="23" customFormat="1" ht="12.75">
      <c r="B2" s="22" t="s">
        <v>10</v>
      </c>
      <c r="C2" s="22"/>
      <c r="D2" s="22"/>
      <c r="E2" s="75" t="s">
        <v>50</v>
      </c>
      <c r="F2" s="75"/>
    </row>
    <row r="4" ht="15" thickBot="1"/>
    <row r="5" spans="2:7" ht="36.75" thickBot="1">
      <c r="B5" s="2" t="s">
        <v>11</v>
      </c>
      <c r="C5" s="3" t="s">
        <v>49</v>
      </c>
      <c r="E5" s="28" t="s">
        <v>39</v>
      </c>
      <c r="F5" s="29" t="s">
        <v>40</v>
      </c>
      <c r="G5" s="30" t="s">
        <v>41</v>
      </c>
    </row>
    <row r="6" spans="2:7" ht="15" thickBot="1">
      <c r="B6" s="4"/>
      <c r="C6" s="5"/>
      <c r="E6" s="9">
        <f>'Gosper i Vicor -specifikacija'!J27</f>
        <v>187971700</v>
      </c>
      <c r="F6" s="10">
        <f>'Gosper i Vicor -specifikacija'!K27</f>
        <v>0</v>
      </c>
      <c r="G6" s="11">
        <f>'Gosper i Vicor -specifikacija'!K29</f>
        <v>0</v>
      </c>
    </row>
    <row r="7" spans="2:7" ht="24.75" thickBot="1">
      <c r="B7" s="2" t="s">
        <v>12</v>
      </c>
      <c r="C7" s="24" t="s">
        <v>13</v>
      </c>
      <c r="E7" s="72" t="s">
        <v>42</v>
      </c>
      <c r="F7" s="73"/>
      <c r="G7" s="74"/>
    </row>
    <row r="8" spans="2:7" ht="15" thickBot="1">
      <c r="B8" s="4"/>
      <c r="C8" s="5"/>
      <c r="E8" s="12">
        <f>E6/1000</f>
        <v>187971.7</v>
      </c>
      <c r="F8" s="13">
        <f>F6/1000</f>
        <v>0</v>
      </c>
      <c r="G8" s="14">
        <f>G6/1000</f>
        <v>0</v>
      </c>
    </row>
    <row r="9" spans="2:7" ht="15">
      <c r="B9" s="2" t="s">
        <v>14</v>
      </c>
      <c r="C9" s="24" t="s">
        <v>15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16</v>
      </c>
      <c r="C11" s="24" t="s">
        <v>17</v>
      </c>
      <c r="E11" s="5"/>
      <c r="F11" s="5"/>
      <c r="G11" s="4"/>
    </row>
    <row r="12" spans="2:7" ht="14.25">
      <c r="B12" s="4"/>
      <c r="C12" s="5"/>
      <c r="G12" s="4"/>
    </row>
    <row r="13" spans="2:7" ht="15.75">
      <c r="B13" s="26" t="s">
        <v>25</v>
      </c>
      <c r="C13" s="27" t="s">
        <v>38</v>
      </c>
      <c r="E13" s="7" t="s">
        <v>22</v>
      </c>
      <c r="F13" s="15">
        <f>SUBTOTAL(101,'Gosper i Vicor -specifikacija'!L7:L20)</f>
        <v>2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18</v>
      </c>
      <c r="C15" s="3" t="s">
        <v>19</v>
      </c>
      <c r="E15" s="7" t="s">
        <v>23</v>
      </c>
      <c r="F15" s="6" t="s">
        <v>24</v>
      </c>
    </row>
    <row r="16" spans="2:3" ht="14.25">
      <c r="B16" s="4"/>
      <c r="C16" s="5"/>
    </row>
    <row r="17" spans="2:3" ht="89.25">
      <c r="B17" s="2" t="s">
        <v>20</v>
      </c>
      <c r="C17" s="3" t="s">
        <v>29</v>
      </c>
    </row>
    <row r="18" spans="2:3" ht="14.25">
      <c r="B18" s="4"/>
      <c r="C18" s="5"/>
    </row>
    <row r="19" spans="2:3" ht="15">
      <c r="B19" s="2" t="s">
        <v>21</v>
      </c>
      <c r="C19" s="8">
        <v>33600000</v>
      </c>
    </row>
  </sheetData>
  <sheetProtection/>
  <mergeCells count="2">
    <mergeCell ref="E7:G7"/>
    <mergeCell ref="E2:F2"/>
  </mergeCells>
  <printOptions/>
  <pageMargins left="0.7" right="0.7" top="0.75" bottom="0.75" header="0.3" footer="0.3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2019-12-30T13:38:37Z</dcterms:modified>
  <cp:category/>
  <cp:version/>
  <cp:contentType/>
  <cp:contentStatus/>
</cp:coreProperties>
</file>