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>
    <definedName name="_xlnm._FilterDatabase" localSheetId="0" hidden="1">'specifikacija'!$A$6:$L$73</definedName>
  </definedNames>
  <calcPr fullCalcOnLoad="1"/>
</workbook>
</file>

<file path=xl/sharedStrings.xml><?xml version="1.0" encoding="utf-8"?>
<sst xmlns="http://schemas.openxmlformats.org/spreadsheetml/2006/main" count="420" uniqueCount="237">
  <si>
    <t>Фармацеутски облик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</si>
  <si>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</si>
  <si>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</si>
  <si>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</si>
  <si>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</si>
  <si>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</si>
  <si>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</si>
  <si>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</si>
  <si>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</si>
  <si>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</si>
  <si>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</si>
  <si>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</si>
  <si>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</si>
  <si>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</si>
  <si>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</si>
  <si>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</si>
  <si>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</si>
  <si>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</si>
  <si>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</si>
  <si>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ADOC D.O.O.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</si>
  <si>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</si>
  <si>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</si>
  <si>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</si>
  <si>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</si>
  <si>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</si>
  <si>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</si>
  <si>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</si>
  <si>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</si>
  <si>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rastvor za injekciju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</si>
  <si>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</si>
  <si>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</si>
  <si>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</si>
  <si>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</si>
  <si>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</si>
  <si>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</si>
  <si>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</si>
  <si>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Количине за РФЗО</t>
  </si>
  <si>
    <t>Понуђена јединична цена</t>
  </si>
  <si>
    <t>Укупна процењена цена без ПДВ-а</t>
  </si>
  <si>
    <t>Укупна вредност без ПДВ-а</t>
  </si>
  <si>
    <t>1124100</t>
  </si>
  <si>
    <t>granisetron</t>
  </si>
  <si>
    <t>RASETRON</t>
  </si>
  <si>
    <t>film tableta</t>
  </si>
  <si>
    <t>blister, 10 po 1 mg</t>
  </si>
  <si>
    <t>оригинално паковање</t>
  </si>
  <si>
    <t>1124104</t>
  </si>
  <si>
    <t>blister, 5 po 2 mg</t>
  </si>
  <si>
    <t>1341365</t>
  </si>
  <si>
    <t>repaglinid</t>
  </si>
  <si>
    <t>GLUKOGLINID</t>
  </si>
  <si>
    <t>tableta</t>
  </si>
  <si>
    <t>blister, 90 po 1 mg</t>
  </si>
  <si>
    <t>1341366</t>
  </si>
  <si>
    <t>blister, 90 po 2 mg</t>
  </si>
  <si>
    <t>1068030</t>
  </si>
  <si>
    <t>klopidogrel</t>
  </si>
  <si>
    <t>CLOPICOR</t>
  </si>
  <si>
    <t>blister, 28 po 75 mg</t>
  </si>
  <si>
    <t>1101130</t>
  </si>
  <si>
    <t>propafenon</t>
  </si>
  <si>
    <t xml:space="preserve">PROPAFEN </t>
  </si>
  <si>
    <t>blister, 50 po 150 mg</t>
  </si>
  <si>
    <t>1101422</t>
  </si>
  <si>
    <t>flekainid</t>
  </si>
  <si>
    <t>FLEKANID</t>
  </si>
  <si>
    <t>kapsula sa produženim oslobađanjem, tvrda</t>
  </si>
  <si>
    <t>blister, 60 po 50 mg</t>
  </si>
  <si>
    <t>1101423</t>
  </si>
  <si>
    <t>blister, 60 po 100 mg</t>
  </si>
  <si>
    <t>1101425</t>
  </si>
  <si>
    <t>blister, 60 po 200 mg</t>
  </si>
  <si>
    <t>1101402</t>
  </si>
  <si>
    <t>amjodaron</t>
  </si>
  <si>
    <t>AMIODARON</t>
  </si>
  <si>
    <t>1102060</t>
  </si>
  <si>
    <t>izosorbid dinitrat</t>
  </si>
  <si>
    <t>ISOSORB RETARD</t>
  </si>
  <si>
    <t>blister,  60 po 20 mg</t>
  </si>
  <si>
    <t>1103046</t>
  </si>
  <si>
    <t>indapamid</t>
  </si>
  <si>
    <t>INDAPRES SR</t>
  </si>
  <si>
    <t>tableta sa produženim oslobađanjem</t>
  </si>
  <si>
    <t>blister, 30 po 1,5 mg</t>
  </si>
  <si>
    <t>1400041</t>
  </si>
  <si>
    <t>bumetanid</t>
  </si>
  <si>
    <t xml:space="preserve">YURINEX </t>
  </si>
  <si>
    <t>blister, 20 po 1 mg</t>
  </si>
  <si>
    <t>1107496</t>
  </si>
  <si>
    <t>metoprolol</t>
  </si>
  <si>
    <t xml:space="preserve">PRESOLOL </t>
  </si>
  <si>
    <t>blister, 30 po 100 mg</t>
  </si>
  <si>
    <t>1107634</t>
  </si>
  <si>
    <t>nebivolol</t>
  </si>
  <si>
    <t>NEVOTENS</t>
  </si>
  <si>
    <t>blister, 30 po 5 mg</t>
  </si>
  <si>
    <t>1107625</t>
  </si>
  <si>
    <t>karvedilol</t>
  </si>
  <si>
    <t>KARVILEKS</t>
  </si>
  <si>
    <t>blister, 30 po 12,5 mg</t>
  </si>
  <si>
    <t>1402821</t>
  </si>
  <si>
    <t>felodipin</t>
  </si>
  <si>
    <t>PLENDIL</t>
  </si>
  <si>
    <t>bočica plastična, 30 po 5 mg</t>
  </si>
  <si>
    <t>1402481</t>
  </si>
  <si>
    <t>nifedipin</t>
  </si>
  <si>
    <t xml:space="preserve">NIFELAT  </t>
  </si>
  <si>
    <t>blister, 30 po 20 mg</t>
  </si>
  <si>
    <t>1402843</t>
  </si>
  <si>
    <t>lerkanidipin</t>
  </si>
  <si>
    <t>CORNELIN</t>
  </si>
  <si>
    <t>blister, 28 po 10 mg</t>
  </si>
  <si>
    <t>1402844</t>
  </si>
  <si>
    <t>blister, 28 po 20 mg</t>
  </si>
  <si>
    <t>1103578</t>
  </si>
  <si>
    <t>enalapril</t>
  </si>
  <si>
    <t>PRILENAP</t>
  </si>
  <si>
    <t>blister, 30 po 10 mg</t>
  </si>
  <si>
    <t>1103579</t>
  </si>
  <si>
    <t>1103178</t>
  </si>
  <si>
    <t>ENALAPRIL ZDRAVLJE ACTAVIS</t>
  </si>
  <si>
    <t>1103176</t>
  </si>
  <si>
    <t>1103026</t>
  </si>
  <si>
    <t>ramipril</t>
  </si>
  <si>
    <t>CORACE</t>
  </si>
  <si>
    <t>blister, 28 po 2,5mg</t>
  </si>
  <si>
    <t>1103025</t>
  </si>
  <si>
    <t>blister, 28 po 5mg</t>
  </si>
  <si>
    <t>1103028</t>
  </si>
  <si>
    <t>ramipril, hidrohlortiazid</t>
  </si>
  <si>
    <t>CORACE PLUS</t>
  </si>
  <si>
    <t>blister, 28 po (2,5mg+12,5mg)</t>
  </si>
  <si>
    <t>1103027</t>
  </si>
  <si>
    <t>blister, 28 po (5mg+25mg)</t>
  </si>
  <si>
    <t>1103932</t>
  </si>
  <si>
    <t>telmisartan</t>
  </si>
  <si>
    <t>TELMIPRES</t>
  </si>
  <si>
    <t>blister, 28 po 40mg</t>
  </si>
  <si>
    <t>1103933</t>
  </si>
  <si>
    <t>blister, 28 po 80mg</t>
  </si>
  <si>
    <t>1401064</t>
  </si>
  <si>
    <t>telmisartan, hidrohlortiazid</t>
  </si>
  <si>
    <t>TELMIPRES PLUS</t>
  </si>
  <si>
    <t>blister, 28 po 80mg+12,5mg</t>
  </si>
  <si>
    <t>1104126</t>
  </si>
  <si>
    <t>atorvastatin</t>
  </si>
  <si>
    <t>ATACOR</t>
  </si>
  <si>
    <t>1104666</t>
  </si>
  <si>
    <t>rosuvastatin</t>
  </si>
  <si>
    <t>EPRI</t>
  </si>
  <si>
    <t>1104667</t>
  </si>
  <si>
    <t>1104236</t>
  </si>
  <si>
    <t>fenofibrat</t>
  </si>
  <si>
    <t>FIBRETA</t>
  </si>
  <si>
    <t>blister, 30 po 160 mg</t>
  </si>
  <si>
    <t>1104477</t>
  </si>
  <si>
    <t>ezetimib</t>
  </si>
  <si>
    <t>EZACT</t>
  </si>
  <si>
    <t>1134240</t>
  </si>
  <si>
    <t>tamsulosin</t>
  </si>
  <si>
    <t>BETAMSAL</t>
  </si>
  <si>
    <t>kapsula sa modifikovanim oslobađanjem, tvrda</t>
  </si>
  <si>
    <t>blister, 30 po 0,4 mg</t>
  </si>
  <si>
    <t>1134228</t>
  </si>
  <si>
    <t>finasterid</t>
  </si>
  <si>
    <t>BENEPROST</t>
  </si>
  <si>
    <t>0044100</t>
  </si>
  <si>
    <t>somatropin</t>
  </si>
  <si>
    <t>SAIZEN</t>
  </si>
  <si>
    <t>uložak, 1 po 1.03 ml (5.83 mg/ml)</t>
  </si>
  <si>
    <t>0044101</t>
  </si>
  <si>
    <t>uložak, 1 po 1.5 ml (8 mg/ml)</t>
  </si>
  <si>
    <t>0044102</t>
  </si>
  <si>
    <t>uložak, 1 po 2.5 ml (8 mg/ml)</t>
  </si>
  <si>
    <t>1325482</t>
  </si>
  <si>
    <t>azitromicin</t>
  </si>
  <si>
    <t>HEMOMYCIN</t>
  </si>
  <si>
    <t xml:space="preserve">film tableta </t>
  </si>
  <si>
    <t>blister, 3 po 500 mg</t>
  </si>
  <si>
    <t>1329105</t>
  </si>
  <si>
    <t>levofloksacin</t>
  </si>
  <si>
    <t>LEVOXA</t>
  </si>
  <si>
    <t>blister, 10 po 500 mg</t>
  </si>
  <si>
    <t>1039285</t>
  </si>
  <si>
    <t>hidroksikarbamid</t>
  </si>
  <si>
    <t>LITALIR ◊</t>
  </si>
  <si>
    <t>kapsula, tvrda</t>
  </si>
  <si>
    <t>boca, 100 po 500 mg</t>
  </si>
  <si>
    <t>alopurinol</t>
  </si>
  <si>
    <t xml:space="preserve">ALOPURINOL </t>
  </si>
  <si>
    <t>blister, 40 po 100 mg</t>
  </si>
  <si>
    <t>oksikodon</t>
  </si>
  <si>
    <t>CODEXY</t>
  </si>
  <si>
    <t>kapsula tvrda</t>
  </si>
  <si>
    <t>blister, 30 po 5mg</t>
  </si>
  <si>
    <t>blister, 30 po 10mg</t>
  </si>
  <si>
    <t>blister, 30 po 20mg</t>
  </si>
  <si>
    <t>1087551</t>
  </si>
  <si>
    <t>CODEXY PR</t>
  </si>
  <si>
    <t>1087552</t>
  </si>
  <si>
    <t>1087251</t>
  </si>
  <si>
    <t>1084060</t>
  </si>
  <si>
    <t>karbamazepin</t>
  </si>
  <si>
    <t xml:space="preserve">KARBAPIN </t>
  </si>
  <si>
    <t>blister,  50 po 200 mg</t>
  </si>
  <si>
    <t>1084302</t>
  </si>
  <si>
    <t>pregabalin</t>
  </si>
  <si>
    <t>EPICA</t>
  </si>
  <si>
    <t>blister, 60 po 75mg</t>
  </si>
  <si>
    <t>1084305</t>
  </si>
  <si>
    <t>blister, 60 po 150mg</t>
  </si>
  <si>
    <t>1084300</t>
  </si>
  <si>
    <t>blister, 90 po 50mg</t>
  </si>
  <si>
    <t>aripiprazol</t>
  </si>
  <si>
    <t>BIPODIS</t>
  </si>
  <si>
    <t>blister, 30 po 15 mg</t>
  </si>
  <si>
    <t>1071710</t>
  </si>
  <si>
    <t>lorazepam</t>
  </si>
  <si>
    <t>LORAZEPAM HF</t>
  </si>
  <si>
    <t>30 po 1 mg</t>
  </si>
  <si>
    <t>1071711</t>
  </si>
  <si>
    <t xml:space="preserve"> 20 po 2,5 mg</t>
  </si>
  <si>
    <t>1072930</t>
  </si>
  <si>
    <t>fluoksetin</t>
  </si>
  <si>
    <t>FLUNISAN</t>
  </si>
  <si>
    <t>1079033</t>
  </si>
  <si>
    <t>memantin</t>
  </si>
  <si>
    <t>NEMDATINE</t>
  </si>
  <si>
    <t>1079028</t>
  </si>
  <si>
    <t>7114711</t>
  </si>
  <si>
    <t>budesonid, formoterol</t>
  </si>
  <si>
    <t>SYMBICORT TURBUHALER</t>
  </si>
  <si>
    <t>prašak za inhalaciju</t>
  </si>
  <si>
    <t>inhaler,1 po 60 doza (160 mcg + 4,5 mcg)</t>
  </si>
  <si>
    <t>404-1-110/18-52</t>
  </si>
  <si>
    <t>ЛЕКОВА СА ЛИСТЕ А И ЛИСТЕ А1 ЛИСТЕ ЛЕКОВА ЗА 2018. ГОДИНУ</t>
  </si>
  <si>
    <t>33600000
1582000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</si>
</sst>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dd/mm/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33" borderId="10" xfId="57" applyFont="1" applyFill="1" applyBorder="1" applyAlignment="1">
      <alignment horizontal="center" vertical="center" wrapText="1"/>
      <protection/>
    </xf>
    <xf numFmtId="4" fontId="48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5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0" fontId="5" fillId="34" borderId="10" xfId="55" applyFont="1" applyFill="1" applyBorder="1" applyAlignment="1">
      <alignment horizontal="center" vertical="center" wrapText="1"/>
      <protection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49" fontId="6" fillId="35" borderId="10" xfId="55" applyNumberFormat="1" applyFont="1" applyFill="1" applyBorder="1" applyAlignment="1">
      <alignment horizontal="center" vertical="center" wrapText="1"/>
      <protection/>
    </xf>
    <xf numFmtId="0" fontId="6" fillId="35" borderId="10" xfId="55" applyFont="1" applyFill="1" applyBorder="1" applyAlignment="1">
      <alignment horizontal="center" vertical="center" wrapText="1"/>
      <protection/>
    </xf>
    <xf numFmtId="4" fontId="6" fillId="35" borderId="10" xfId="55" applyNumberFormat="1" applyFont="1" applyFill="1" applyBorder="1" applyAlignment="1">
      <alignment horizontal="center" vertical="center" wrapText="1"/>
      <protection/>
    </xf>
    <xf numFmtId="4" fontId="6" fillId="35" borderId="10" xfId="55" applyNumberFormat="1" applyFont="1" applyFill="1" applyBorder="1" applyAlignment="1">
      <alignment horizontal="center" vertical="center"/>
      <protection/>
    </xf>
    <xf numFmtId="3" fontId="5" fillId="35" borderId="10" xfId="55" applyNumberFormat="1" applyFont="1" applyFill="1" applyBorder="1" applyAlignment="1">
      <alignment horizontal="center" vertical="center"/>
      <protection/>
    </xf>
    <xf numFmtId="4" fontId="6" fillId="35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35" borderId="10" xfId="56" applyNumberFormat="1" applyFont="1" applyFill="1" applyBorder="1" applyAlignment="1">
      <alignment horizontal="center" vertical="center" wrapText="1"/>
      <protection/>
    </xf>
    <xf numFmtId="188" fontId="6" fillId="35" borderId="10" xfId="56" applyNumberFormat="1" applyFont="1" applyFill="1" applyBorder="1" applyAlignment="1">
      <alignment horizontal="center" vertical="center" wrapText="1"/>
      <protection/>
    </xf>
    <xf numFmtId="0" fontId="6" fillId="35" borderId="10" xfId="56" applyFont="1" applyFill="1" applyBorder="1" applyAlignment="1">
      <alignment horizontal="center" vertical="center" wrapText="1"/>
      <protection/>
    </xf>
    <xf numFmtId="4" fontId="6" fillId="35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3" fontId="6" fillId="35" borderId="10" xfId="61" applyNumberFormat="1" applyFont="1" applyFill="1" applyBorder="1" applyAlignment="1">
      <alignment horizontal="center" vertical="center" wrapText="1"/>
    </xf>
    <xf numFmtId="3" fontId="6" fillId="35" borderId="10" xfId="55" applyNumberFormat="1" applyFont="1" applyFill="1" applyBorder="1" applyAlignment="1">
      <alignment horizontal="center" vertical="center" wrapText="1"/>
      <protection/>
    </xf>
    <xf numFmtId="2" fontId="6" fillId="35" borderId="10" xfId="55" applyNumberFormat="1" applyFont="1" applyFill="1" applyBorder="1" applyAlignment="1">
      <alignment horizontal="center" vertical="center" wrapText="1"/>
      <protection/>
    </xf>
    <xf numFmtId="0" fontId="6" fillId="35" borderId="10" xfId="55" applyNumberFormat="1" applyFont="1" applyFill="1" applyBorder="1" applyAlignment="1">
      <alignment horizontal="center" vertical="center" wrapText="1"/>
      <protection/>
    </xf>
    <xf numFmtId="3" fontId="6" fillId="35" borderId="10" xfId="55" applyNumberFormat="1" applyFont="1" applyFill="1" applyBorder="1" applyAlignment="1">
      <alignment horizontal="center" vertical="center"/>
      <protection/>
    </xf>
    <xf numFmtId="3" fontId="6" fillId="35" borderId="10" xfId="0" applyNumberFormat="1" applyFont="1" applyFill="1" applyBorder="1" applyAlignment="1">
      <alignment horizontal="center" vertical="center"/>
    </xf>
    <xf numFmtId="3" fontId="5" fillId="35" borderId="10" xfId="62" applyNumberFormat="1" applyFont="1" applyFill="1" applyBorder="1" applyAlignment="1">
      <alignment horizontal="center" vertical="center" wrapText="1"/>
    </xf>
    <xf numFmtId="2" fontId="6" fillId="35" borderId="10" xfId="55" applyNumberFormat="1" applyFont="1" applyFill="1" applyBorder="1" applyAlignment="1">
      <alignment horizontal="center" vertical="center"/>
      <protection/>
    </xf>
    <xf numFmtId="3" fontId="5" fillId="35" borderId="10" xfId="55" applyNumberFormat="1" applyFont="1" applyFill="1" applyBorder="1" applyAlignment="1">
      <alignment horizontal="center" vertical="center" wrapText="1"/>
      <protection/>
    </xf>
    <xf numFmtId="3" fontId="6" fillId="35" borderId="10" xfId="62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4" fontId="5" fillId="33" borderId="10" xfId="55" applyNumberFormat="1" applyFont="1" applyFill="1" applyBorder="1" applyAlignment="1">
      <alignment horizontal="center" vertical="center" wrapText="1"/>
      <protection/>
    </xf>
    <xf numFmtId="3" fontId="5" fillId="33" borderId="10" xfId="55" applyNumberFormat="1" applyFont="1" applyFill="1" applyBorder="1" applyAlignment="1">
      <alignment horizontal="center" vertical="center" wrapText="1"/>
      <protection/>
    </xf>
    <xf numFmtId="4" fontId="5" fillId="33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54" fillId="35" borderId="10" xfId="0" applyNumberFormat="1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4" fontId="50" fillId="33" borderId="14" xfId="57" applyNumberFormat="1" applyFont="1" applyFill="1" applyBorder="1" applyAlignment="1">
      <alignment horizontal="center" vertical="center" wrapText="1"/>
      <protection/>
    </xf>
    <xf numFmtId="4" fontId="50" fillId="33" borderId="12" xfId="57" applyNumberFormat="1" applyFont="1" applyFill="1" applyBorder="1" applyAlignment="1">
      <alignment horizontal="center" vertical="center" wrapText="1"/>
      <protection/>
    </xf>
    <xf numFmtId="4" fontId="50" fillId="33" borderId="16" xfId="57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4" xfId="56"/>
    <cellStyle name="Normal 4" xfId="57"/>
    <cellStyle name="Note" xfId="58"/>
    <cellStyle name="Output" xfId="59"/>
    <cellStyle name="Percent" xfId="60"/>
    <cellStyle name="Percent 2" xfId="61"/>
    <cellStyle name="Percent 4" xfId="62"/>
    <cellStyle name="Title" xfId="63"/>
    <cellStyle name="Total" xfId="64"/>
    <cellStyle name="Warning Text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3"/>
  <sheetViews>
    <sheetView tabSelected="1" zoomScalePageLayoutView="0" workbookViewId="0" topLeftCell="A1">
      <selection activeCell="F85" sqref="F85"/>
    </sheetView>
  </sheetViews>
  <sheetFormatPr defaultColWidth="9.140625" defaultRowHeight="15"/>
  <cols>
    <col min="1" max="1" width="8.00390625" style="17" customWidth="1"/>
    <col min="2" max="2" width="19.140625" style="18" customWidth="1"/>
    <col min="3" max="3" width="9.28125" style="2" customWidth="1"/>
    <col min="4" max="4" width="13.8515625" style="2" customWidth="1"/>
    <col min="5" max="5" width="27.7109375" style="18" customWidth="1"/>
    <col min="6" max="6" width="14.421875" style="2" customWidth="1"/>
    <col min="7" max="7" width="9.140625" style="2" customWidth="1"/>
    <col min="8" max="8" width="10.7109375" style="2" hidden="1" customWidth="1"/>
    <col min="9" max="9" width="9.8515625" style="27" customWidth="1"/>
    <col min="10" max="10" width="12.00390625" style="28" customWidth="1"/>
    <col min="11" max="11" width="11.00390625" style="28" hidden="1" customWidth="1"/>
    <col min="12" max="12" width="15.57421875" style="28" customWidth="1"/>
    <col min="13" max="13" width="22.8515625" style="28" hidden="1" customWidth="1"/>
    <col min="14" max="16384" width="9.140625" style="2" customWidth="1"/>
  </cols>
  <sheetData>
    <row r="2" spans="1:13" ht="12.75" customHeight="1">
      <c r="A2" s="72" t="s">
        <v>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2.75" customHeight="1">
      <c r="A3" s="72" t="s">
        <v>19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6" spans="1:13" ht="45">
      <c r="A6" s="62" t="s">
        <v>29</v>
      </c>
      <c r="B6" s="63" t="s">
        <v>30</v>
      </c>
      <c r="C6" s="64" t="s">
        <v>31</v>
      </c>
      <c r="D6" s="64" t="s">
        <v>32</v>
      </c>
      <c r="E6" s="64" t="s">
        <v>0</v>
      </c>
      <c r="F6" s="64" t="s">
        <v>33</v>
      </c>
      <c r="G6" s="65" t="s">
        <v>34</v>
      </c>
      <c r="H6" s="32" t="s">
        <v>35</v>
      </c>
      <c r="I6" s="66" t="s">
        <v>36</v>
      </c>
      <c r="J6" s="67" t="s">
        <v>37</v>
      </c>
      <c r="K6" s="33" t="s">
        <v>38</v>
      </c>
      <c r="L6" s="68" t="s">
        <v>39</v>
      </c>
      <c r="M6" s="34" t="s">
        <v>1</v>
      </c>
    </row>
    <row r="7" spans="1:13" s="19" customFormat="1" ht="33.75">
      <c r="A7" s="35">
        <v>26</v>
      </c>
      <c r="B7" s="36" t="s">
        <v>40</v>
      </c>
      <c r="C7" s="37" t="s">
        <v>41</v>
      </c>
      <c r="D7" s="37" t="s">
        <v>42</v>
      </c>
      <c r="E7" s="37" t="s">
        <v>43</v>
      </c>
      <c r="F7" s="37" t="s">
        <v>44</v>
      </c>
      <c r="G7" s="38" t="s">
        <v>45</v>
      </c>
      <c r="H7" s="39">
        <v>2265.5</v>
      </c>
      <c r="I7" s="40"/>
      <c r="J7" s="41">
        <v>2161.06</v>
      </c>
      <c r="K7" s="41">
        <f>H7*I7</f>
        <v>0</v>
      </c>
      <c r="L7" s="42">
        <f>J7*I7</f>
        <v>0</v>
      </c>
      <c r="M7" s="43">
        <v>3</v>
      </c>
    </row>
    <row r="8" spans="1:13" ht="33.75">
      <c r="A8" s="35">
        <v>27</v>
      </c>
      <c r="B8" s="36" t="s">
        <v>46</v>
      </c>
      <c r="C8" s="37" t="s">
        <v>41</v>
      </c>
      <c r="D8" s="37" t="s">
        <v>42</v>
      </c>
      <c r="E8" s="37" t="s">
        <v>43</v>
      </c>
      <c r="F8" s="37" t="s">
        <v>47</v>
      </c>
      <c r="G8" s="38" t="s">
        <v>45</v>
      </c>
      <c r="H8" s="41">
        <v>2972.7000000000003</v>
      </c>
      <c r="I8" s="40"/>
      <c r="J8" s="41">
        <v>2820.79</v>
      </c>
      <c r="K8" s="41">
        <f aca="true" t="shared" si="0" ref="K8:K70">H8*I8</f>
        <v>0</v>
      </c>
      <c r="L8" s="42">
        <f aca="true" t="shared" si="1" ref="L8:L70">J8*I8</f>
        <v>0</v>
      </c>
      <c r="M8" s="43">
        <v>3</v>
      </c>
    </row>
    <row r="9" spans="1:13" ht="33.75">
      <c r="A9" s="35">
        <v>115</v>
      </c>
      <c r="B9" s="44" t="s">
        <v>48</v>
      </c>
      <c r="C9" s="45" t="s">
        <v>49</v>
      </c>
      <c r="D9" s="44" t="s">
        <v>50</v>
      </c>
      <c r="E9" s="46" t="s">
        <v>51</v>
      </c>
      <c r="F9" s="45" t="s">
        <v>52</v>
      </c>
      <c r="G9" s="38" t="s">
        <v>45</v>
      </c>
      <c r="H9" s="47">
        <v>308.8</v>
      </c>
      <c r="I9" s="48"/>
      <c r="J9" s="69">
        <v>306.1</v>
      </c>
      <c r="K9" s="41">
        <f t="shared" si="0"/>
        <v>0</v>
      </c>
      <c r="L9" s="42">
        <f t="shared" si="1"/>
        <v>0</v>
      </c>
      <c r="M9" s="43">
        <v>1</v>
      </c>
    </row>
    <row r="10" spans="1:13" ht="33.75">
      <c r="A10" s="35">
        <v>116</v>
      </c>
      <c r="B10" s="44" t="s">
        <v>53</v>
      </c>
      <c r="C10" s="45" t="s">
        <v>49</v>
      </c>
      <c r="D10" s="44" t="s">
        <v>50</v>
      </c>
      <c r="E10" s="46" t="s">
        <v>51</v>
      </c>
      <c r="F10" s="45" t="s">
        <v>54</v>
      </c>
      <c r="G10" s="38" t="s">
        <v>45</v>
      </c>
      <c r="H10" s="47">
        <v>588.8</v>
      </c>
      <c r="I10" s="48"/>
      <c r="J10" s="69">
        <v>583.7</v>
      </c>
      <c r="K10" s="41">
        <f t="shared" si="0"/>
        <v>0</v>
      </c>
      <c r="L10" s="42">
        <f t="shared" si="1"/>
        <v>0</v>
      </c>
      <c r="M10" s="43">
        <v>1</v>
      </c>
    </row>
    <row r="11" spans="1:13" ht="33.75">
      <c r="A11" s="35">
        <v>132</v>
      </c>
      <c r="B11" s="49" t="s">
        <v>55</v>
      </c>
      <c r="C11" s="50" t="s">
        <v>56</v>
      </c>
      <c r="D11" s="50" t="s">
        <v>57</v>
      </c>
      <c r="E11" s="50" t="s">
        <v>43</v>
      </c>
      <c r="F11" s="50" t="s">
        <v>58</v>
      </c>
      <c r="G11" s="38" t="s">
        <v>45</v>
      </c>
      <c r="H11" s="47">
        <v>499.2</v>
      </c>
      <c r="I11" s="51"/>
      <c r="J11" s="41">
        <v>469.24</v>
      </c>
      <c r="K11" s="41">
        <f t="shared" si="0"/>
        <v>0</v>
      </c>
      <c r="L11" s="42">
        <f t="shared" si="1"/>
        <v>0</v>
      </c>
      <c r="M11" s="43">
        <v>1</v>
      </c>
    </row>
    <row r="12" spans="1:13" ht="33.75">
      <c r="A12" s="35">
        <v>145</v>
      </c>
      <c r="B12" s="36" t="s">
        <v>59</v>
      </c>
      <c r="C12" s="37" t="s">
        <v>60</v>
      </c>
      <c r="D12" s="37" t="s">
        <v>61</v>
      </c>
      <c r="E12" s="37" t="s">
        <v>43</v>
      </c>
      <c r="F12" s="37" t="s">
        <v>62</v>
      </c>
      <c r="G12" s="38" t="s">
        <v>45</v>
      </c>
      <c r="H12" s="39">
        <v>322</v>
      </c>
      <c r="I12" s="52"/>
      <c r="J12" s="41">
        <v>303.29</v>
      </c>
      <c r="K12" s="41">
        <f t="shared" si="0"/>
        <v>0</v>
      </c>
      <c r="L12" s="42">
        <f t="shared" si="1"/>
        <v>0</v>
      </c>
      <c r="M12" s="43">
        <v>3</v>
      </c>
    </row>
    <row r="13" spans="1:13" ht="33.75">
      <c r="A13" s="35">
        <v>147</v>
      </c>
      <c r="B13" s="49" t="s">
        <v>63</v>
      </c>
      <c r="C13" s="50" t="s">
        <v>64</v>
      </c>
      <c r="D13" s="50" t="s">
        <v>65</v>
      </c>
      <c r="E13" s="50" t="s">
        <v>66</v>
      </c>
      <c r="F13" s="50" t="s">
        <v>67</v>
      </c>
      <c r="G13" s="38" t="s">
        <v>45</v>
      </c>
      <c r="H13" s="47">
        <v>733.8</v>
      </c>
      <c r="I13" s="48"/>
      <c r="J13" s="69">
        <v>727.5</v>
      </c>
      <c r="K13" s="41">
        <f t="shared" si="0"/>
        <v>0</v>
      </c>
      <c r="L13" s="42">
        <f t="shared" si="1"/>
        <v>0</v>
      </c>
      <c r="M13" s="43">
        <v>1</v>
      </c>
    </row>
    <row r="14" spans="1:13" ht="33.75">
      <c r="A14" s="35">
        <v>148</v>
      </c>
      <c r="B14" s="49" t="s">
        <v>68</v>
      </c>
      <c r="C14" s="50" t="s">
        <v>64</v>
      </c>
      <c r="D14" s="50" t="s">
        <v>65</v>
      </c>
      <c r="E14" s="50" t="s">
        <v>66</v>
      </c>
      <c r="F14" s="50" t="s">
        <v>69</v>
      </c>
      <c r="G14" s="38" t="s">
        <v>45</v>
      </c>
      <c r="H14" s="47">
        <v>1468.5</v>
      </c>
      <c r="I14" s="48"/>
      <c r="J14" s="69">
        <v>1455.9</v>
      </c>
      <c r="K14" s="41">
        <f t="shared" si="0"/>
        <v>0</v>
      </c>
      <c r="L14" s="42">
        <f t="shared" si="1"/>
        <v>0</v>
      </c>
      <c r="M14" s="43">
        <v>1</v>
      </c>
    </row>
    <row r="15" spans="1:13" ht="33.75">
      <c r="A15" s="35">
        <v>149</v>
      </c>
      <c r="B15" s="49" t="s">
        <v>70</v>
      </c>
      <c r="C15" s="50" t="s">
        <v>64</v>
      </c>
      <c r="D15" s="50" t="s">
        <v>65</v>
      </c>
      <c r="E15" s="50" t="s">
        <v>66</v>
      </c>
      <c r="F15" s="50" t="s">
        <v>71</v>
      </c>
      <c r="G15" s="38" t="s">
        <v>45</v>
      </c>
      <c r="H15" s="47">
        <v>2937.5</v>
      </c>
      <c r="I15" s="48"/>
      <c r="J15" s="69">
        <v>2912.1</v>
      </c>
      <c r="K15" s="41">
        <f t="shared" si="0"/>
        <v>0</v>
      </c>
      <c r="L15" s="42">
        <f t="shared" si="1"/>
        <v>0</v>
      </c>
      <c r="M15" s="43">
        <v>1</v>
      </c>
    </row>
    <row r="16" spans="1:13" ht="33.75">
      <c r="A16" s="35">
        <v>150</v>
      </c>
      <c r="B16" s="36" t="s">
        <v>72</v>
      </c>
      <c r="C16" s="37" t="s">
        <v>73</v>
      </c>
      <c r="D16" s="37" t="s">
        <v>74</v>
      </c>
      <c r="E16" s="37" t="s">
        <v>51</v>
      </c>
      <c r="F16" s="37" t="s">
        <v>71</v>
      </c>
      <c r="G16" s="38" t="s">
        <v>45</v>
      </c>
      <c r="H16" s="53">
        <v>676</v>
      </c>
      <c r="I16" s="52"/>
      <c r="J16" s="70">
        <v>721.66</v>
      </c>
      <c r="K16" s="41">
        <f t="shared" si="0"/>
        <v>0</v>
      </c>
      <c r="L16" s="42">
        <f t="shared" si="1"/>
        <v>0</v>
      </c>
      <c r="M16" s="43">
        <v>3</v>
      </c>
    </row>
    <row r="17" spans="1:13" ht="33.75">
      <c r="A17" s="35">
        <v>156</v>
      </c>
      <c r="B17" s="36" t="s">
        <v>75</v>
      </c>
      <c r="C17" s="37" t="s">
        <v>76</v>
      </c>
      <c r="D17" s="37" t="s">
        <v>77</v>
      </c>
      <c r="E17" s="37" t="s">
        <v>66</v>
      </c>
      <c r="F17" s="37" t="s">
        <v>78</v>
      </c>
      <c r="G17" s="38" t="s">
        <v>45</v>
      </c>
      <c r="H17" s="39">
        <v>226</v>
      </c>
      <c r="I17" s="51"/>
      <c r="J17" s="41">
        <v>215.62</v>
      </c>
      <c r="K17" s="41">
        <f t="shared" si="0"/>
        <v>0</v>
      </c>
      <c r="L17" s="42">
        <f t="shared" si="1"/>
        <v>0</v>
      </c>
      <c r="M17" s="43">
        <v>3</v>
      </c>
    </row>
    <row r="18" spans="1:13" ht="33.75">
      <c r="A18" s="35">
        <v>195</v>
      </c>
      <c r="B18" s="49" t="s">
        <v>79</v>
      </c>
      <c r="C18" s="50" t="s">
        <v>80</v>
      </c>
      <c r="D18" s="50" t="s">
        <v>81</v>
      </c>
      <c r="E18" s="50" t="s">
        <v>82</v>
      </c>
      <c r="F18" s="50" t="s">
        <v>83</v>
      </c>
      <c r="G18" s="38" t="s">
        <v>45</v>
      </c>
      <c r="H18" s="47">
        <v>228.6</v>
      </c>
      <c r="I18" s="48"/>
      <c r="J18" s="41">
        <v>215.32</v>
      </c>
      <c r="K18" s="41">
        <f t="shared" si="0"/>
        <v>0</v>
      </c>
      <c r="L18" s="42">
        <f t="shared" si="1"/>
        <v>0</v>
      </c>
      <c r="M18" s="43">
        <v>4</v>
      </c>
    </row>
    <row r="19" spans="1:13" ht="33.75">
      <c r="A19" s="35">
        <v>202</v>
      </c>
      <c r="B19" s="36" t="s">
        <v>84</v>
      </c>
      <c r="C19" s="37" t="s">
        <v>85</v>
      </c>
      <c r="D19" s="37" t="s">
        <v>86</v>
      </c>
      <c r="E19" s="37" t="s">
        <v>51</v>
      </c>
      <c r="F19" s="37" t="s">
        <v>87</v>
      </c>
      <c r="G19" s="38" t="s">
        <v>45</v>
      </c>
      <c r="H19" s="39">
        <v>209.8</v>
      </c>
      <c r="I19" s="52"/>
      <c r="J19" s="41">
        <v>199.29</v>
      </c>
      <c r="K19" s="41">
        <f t="shared" si="0"/>
        <v>0</v>
      </c>
      <c r="L19" s="42">
        <f t="shared" si="1"/>
        <v>0</v>
      </c>
      <c r="M19" s="43">
        <v>4</v>
      </c>
    </row>
    <row r="20" spans="1:13" ht="33.75">
      <c r="A20" s="35">
        <v>214</v>
      </c>
      <c r="B20" s="36" t="s">
        <v>88</v>
      </c>
      <c r="C20" s="37" t="s">
        <v>89</v>
      </c>
      <c r="D20" s="37" t="s">
        <v>90</v>
      </c>
      <c r="E20" s="37" t="s">
        <v>43</v>
      </c>
      <c r="F20" s="37" t="s">
        <v>91</v>
      </c>
      <c r="G20" s="38" t="s">
        <v>45</v>
      </c>
      <c r="H20" s="39">
        <v>155.6</v>
      </c>
      <c r="I20" s="52"/>
      <c r="J20" s="69">
        <v>138.9</v>
      </c>
      <c r="K20" s="41">
        <f t="shared" si="0"/>
        <v>0</v>
      </c>
      <c r="L20" s="42">
        <f t="shared" si="1"/>
        <v>0</v>
      </c>
      <c r="M20" s="43">
        <v>3</v>
      </c>
    </row>
    <row r="21" spans="1:13" ht="33.75">
      <c r="A21" s="35">
        <v>245</v>
      </c>
      <c r="B21" s="49" t="s">
        <v>92</v>
      </c>
      <c r="C21" s="50" t="s">
        <v>93</v>
      </c>
      <c r="D21" s="50" t="s">
        <v>94</v>
      </c>
      <c r="E21" s="50" t="s">
        <v>51</v>
      </c>
      <c r="F21" s="50" t="s">
        <v>95</v>
      </c>
      <c r="G21" s="38" t="s">
        <v>45</v>
      </c>
      <c r="H21" s="47">
        <v>306</v>
      </c>
      <c r="I21" s="51"/>
      <c r="J21" s="41">
        <v>288.22</v>
      </c>
      <c r="K21" s="41">
        <f t="shared" si="0"/>
        <v>0</v>
      </c>
      <c r="L21" s="42">
        <f t="shared" si="1"/>
        <v>0</v>
      </c>
      <c r="M21" s="43">
        <v>3</v>
      </c>
    </row>
    <row r="22" spans="1:13" ht="33.75">
      <c r="A22" s="35">
        <v>250</v>
      </c>
      <c r="B22" s="36" t="s">
        <v>96</v>
      </c>
      <c r="C22" s="37" t="s">
        <v>97</v>
      </c>
      <c r="D22" s="37" t="s">
        <v>98</v>
      </c>
      <c r="E22" s="37" t="s">
        <v>51</v>
      </c>
      <c r="F22" s="37" t="s">
        <v>99</v>
      </c>
      <c r="G22" s="38" t="s">
        <v>45</v>
      </c>
      <c r="H22" s="39">
        <v>137.8</v>
      </c>
      <c r="I22" s="52"/>
      <c r="J22" s="41">
        <v>131.47</v>
      </c>
      <c r="K22" s="41">
        <f t="shared" si="0"/>
        <v>0</v>
      </c>
      <c r="L22" s="42">
        <f t="shared" si="1"/>
        <v>0</v>
      </c>
      <c r="M22" s="43">
        <v>3</v>
      </c>
    </row>
    <row r="23" spans="1:13" ht="33.75">
      <c r="A23" s="35">
        <v>282</v>
      </c>
      <c r="B23" s="49" t="s">
        <v>100</v>
      </c>
      <c r="C23" s="50" t="s">
        <v>101</v>
      </c>
      <c r="D23" s="50" t="s">
        <v>102</v>
      </c>
      <c r="E23" s="50" t="s">
        <v>82</v>
      </c>
      <c r="F23" s="50" t="s">
        <v>103</v>
      </c>
      <c r="G23" s="38" t="s">
        <v>45</v>
      </c>
      <c r="H23" s="47">
        <v>346.4</v>
      </c>
      <c r="I23" s="51"/>
      <c r="J23" s="41">
        <v>342.41</v>
      </c>
      <c r="K23" s="41">
        <f t="shared" si="0"/>
        <v>0</v>
      </c>
      <c r="L23" s="42">
        <f t="shared" si="1"/>
        <v>0</v>
      </c>
      <c r="M23" s="43">
        <v>3</v>
      </c>
    </row>
    <row r="24" spans="1:13" ht="33.75">
      <c r="A24" s="35">
        <v>283</v>
      </c>
      <c r="B24" s="36" t="s">
        <v>104</v>
      </c>
      <c r="C24" s="37" t="s">
        <v>105</v>
      </c>
      <c r="D24" s="37" t="s">
        <v>106</v>
      </c>
      <c r="E24" s="37" t="s">
        <v>82</v>
      </c>
      <c r="F24" s="37" t="s">
        <v>107</v>
      </c>
      <c r="G24" s="38" t="s">
        <v>45</v>
      </c>
      <c r="H24" s="39">
        <v>168.9</v>
      </c>
      <c r="I24" s="52"/>
      <c r="J24" s="41">
        <v>160.98</v>
      </c>
      <c r="K24" s="41">
        <f t="shared" si="0"/>
        <v>0</v>
      </c>
      <c r="L24" s="42">
        <f t="shared" si="1"/>
        <v>0</v>
      </c>
      <c r="M24" s="43">
        <v>3</v>
      </c>
    </row>
    <row r="25" spans="1:13" ht="33.75">
      <c r="A25" s="35">
        <v>284</v>
      </c>
      <c r="B25" s="49" t="s">
        <v>108</v>
      </c>
      <c r="C25" s="47" t="s">
        <v>109</v>
      </c>
      <c r="D25" s="47" t="s">
        <v>110</v>
      </c>
      <c r="E25" s="47" t="s">
        <v>43</v>
      </c>
      <c r="F25" s="47" t="s">
        <v>111</v>
      </c>
      <c r="G25" s="38" t="s">
        <v>45</v>
      </c>
      <c r="H25" s="47">
        <v>127.2</v>
      </c>
      <c r="I25" s="48"/>
      <c r="J25" s="41">
        <v>119.81</v>
      </c>
      <c r="K25" s="41">
        <f t="shared" si="0"/>
        <v>0</v>
      </c>
      <c r="L25" s="42">
        <f t="shared" si="1"/>
        <v>0</v>
      </c>
      <c r="M25" s="43">
        <v>4</v>
      </c>
    </row>
    <row r="26" spans="1:13" ht="33.75">
      <c r="A26" s="35">
        <v>285</v>
      </c>
      <c r="B26" s="47" t="s">
        <v>112</v>
      </c>
      <c r="C26" s="47" t="s">
        <v>109</v>
      </c>
      <c r="D26" s="47" t="s">
        <v>110</v>
      </c>
      <c r="E26" s="47" t="s">
        <v>43</v>
      </c>
      <c r="F26" s="47" t="s">
        <v>113</v>
      </c>
      <c r="G26" s="38" t="s">
        <v>45</v>
      </c>
      <c r="H26" s="47">
        <v>203.2</v>
      </c>
      <c r="I26" s="48"/>
      <c r="J26" s="41">
        <v>193.02</v>
      </c>
      <c r="K26" s="41">
        <f t="shared" si="0"/>
        <v>0</v>
      </c>
      <c r="L26" s="42">
        <f t="shared" si="1"/>
        <v>0</v>
      </c>
      <c r="M26" s="43">
        <v>4</v>
      </c>
    </row>
    <row r="27" spans="1:13" ht="33.75">
      <c r="A27" s="35">
        <v>303</v>
      </c>
      <c r="B27" s="36" t="s">
        <v>114</v>
      </c>
      <c r="C27" s="37" t="s">
        <v>115</v>
      </c>
      <c r="D27" s="37" t="s">
        <v>116</v>
      </c>
      <c r="E27" s="37" t="s">
        <v>51</v>
      </c>
      <c r="F27" s="37" t="s">
        <v>117</v>
      </c>
      <c r="G27" s="38" t="s">
        <v>45</v>
      </c>
      <c r="H27" s="39">
        <v>149.7</v>
      </c>
      <c r="I27" s="52"/>
      <c r="J27" s="41">
        <v>141</v>
      </c>
      <c r="K27" s="41">
        <f t="shared" si="0"/>
        <v>0</v>
      </c>
      <c r="L27" s="42">
        <f t="shared" si="1"/>
        <v>0</v>
      </c>
      <c r="M27" s="43">
        <v>3</v>
      </c>
    </row>
    <row r="28" spans="1:13" ht="33.75">
      <c r="A28" s="35">
        <v>304</v>
      </c>
      <c r="B28" s="36" t="s">
        <v>118</v>
      </c>
      <c r="C28" s="37" t="s">
        <v>115</v>
      </c>
      <c r="D28" s="37" t="s">
        <v>116</v>
      </c>
      <c r="E28" s="37" t="s">
        <v>51</v>
      </c>
      <c r="F28" s="37" t="s">
        <v>107</v>
      </c>
      <c r="G28" s="38" t="s">
        <v>45</v>
      </c>
      <c r="H28" s="39">
        <v>299.7</v>
      </c>
      <c r="I28" s="52"/>
      <c r="J28" s="41">
        <v>286.48</v>
      </c>
      <c r="K28" s="41">
        <f t="shared" si="0"/>
        <v>0</v>
      </c>
      <c r="L28" s="42">
        <f t="shared" si="1"/>
        <v>0</v>
      </c>
      <c r="M28" s="43">
        <v>3</v>
      </c>
    </row>
    <row r="29" spans="1:13" ht="33.75">
      <c r="A29" s="35">
        <v>308</v>
      </c>
      <c r="B29" s="36" t="s">
        <v>119</v>
      </c>
      <c r="C29" s="37" t="s">
        <v>115</v>
      </c>
      <c r="D29" s="37" t="s">
        <v>120</v>
      </c>
      <c r="E29" s="37" t="s">
        <v>51</v>
      </c>
      <c r="F29" s="37" t="s">
        <v>117</v>
      </c>
      <c r="G29" s="38" t="s">
        <v>45</v>
      </c>
      <c r="H29" s="39">
        <v>149.7</v>
      </c>
      <c r="I29" s="52"/>
      <c r="J29" s="41">
        <v>142.55</v>
      </c>
      <c r="K29" s="41">
        <f t="shared" si="0"/>
        <v>0</v>
      </c>
      <c r="L29" s="42">
        <f t="shared" si="1"/>
        <v>0</v>
      </c>
      <c r="M29" s="43">
        <v>3</v>
      </c>
    </row>
    <row r="30" spans="1:13" ht="33.75">
      <c r="A30" s="35">
        <v>309</v>
      </c>
      <c r="B30" s="36" t="s">
        <v>121</v>
      </c>
      <c r="C30" s="37" t="s">
        <v>115</v>
      </c>
      <c r="D30" s="37" t="s">
        <v>120</v>
      </c>
      <c r="E30" s="37" t="s">
        <v>51</v>
      </c>
      <c r="F30" s="37" t="s">
        <v>107</v>
      </c>
      <c r="G30" s="38" t="s">
        <v>45</v>
      </c>
      <c r="H30" s="39">
        <v>299.7</v>
      </c>
      <c r="I30" s="52"/>
      <c r="J30" s="41">
        <v>286.18</v>
      </c>
      <c r="K30" s="41">
        <f t="shared" si="0"/>
        <v>0</v>
      </c>
      <c r="L30" s="42">
        <f t="shared" si="1"/>
        <v>0</v>
      </c>
      <c r="M30" s="43">
        <v>3</v>
      </c>
    </row>
    <row r="31" spans="1:13" ht="33.75">
      <c r="A31" s="35">
        <v>362</v>
      </c>
      <c r="B31" s="54" t="s">
        <v>122</v>
      </c>
      <c r="C31" s="53" t="s">
        <v>123</v>
      </c>
      <c r="D31" s="53" t="s">
        <v>124</v>
      </c>
      <c r="E31" s="53" t="s">
        <v>51</v>
      </c>
      <c r="F31" s="53" t="s">
        <v>125</v>
      </c>
      <c r="G31" s="38" t="s">
        <v>45</v>
      </c>
      <c r="H31" s="39">
        <v>109.7</v>
      </c>
      <c r="I31" s="55"/>
      <c r="J31" s="41">
        <v>103.12</v>
      </c>
      <c r="K31" s="41">
        <f t="shared" si="0"/>
        <v>0</v>
      </c>
      <c r="L31" s="42">
        <f t="shared" si="1"/>
        <v>0</v>
      </c>
      <c r="M31" s="43">
        <v>1</v>
      </c>
    </row>
    <row r="32" spans="1:13" ht="33.75">
      <c r="A32" s="35">
        <v>363</v>
      </c>
      <c r="B32" s="54" t="s">
        <v>126</v>
      </c>
      <c r="C32" s="53" t="s">
        <v>123</v>
      </c>
      <c r="D32" s="53" t="s">
        <v>124</v>
      </c>
      <c r="E32" s="53" t="s">
        <v>51</v>
      </c>
      <c r="F32" s="53" t="s">
        <v>127</v>
      </c>
      <c r="G32" s="38" t="s">
        <v>45</v>
      </c>
      <c r="H32" s="39">
        <v>191</v>
      </c>
      <c r="I32" s="55"/>
      <c r="J32" s="41">
        <v>179.54</v>
      </c>
      <c r="K32" s="41">
        <f t="shared" si="0"/>
        <v>0</v>
      </c>
      <c r="L32" s="42">
        <f t="shared" si="1"/>
        <v>0</v>
      </c>
      <c r="M32" s="43">
        <v>1</v>
      </c>
    </row>
    <row r="33" spans="1:13" ht="33.75">
      <c r="A33" s="35">
        <v>406</v>
      </c>
      <c r="B33" s="54" t="s">
        <v>128</v>
      </c>
      <c r="C33" s="53" t="s">
        <v>129</v>
      </c>
      <c r="D33" s="53" t="s">
        <v>130</v>
      </c>
      <c r="E33" s="53" t="s">
        <v>51</v>
      </c>
      <c r="F33" s="53" t="s">
        <v>131</v>
      </c>
      <c r="G33" s="38" t="s">
        <v>45</v>
      </c>
      <c r="H33" s="39">
        <v>132.8</v>
      </c>
      <c r="I33" s="55"/>
      <c r="J33" s="41">
        <v>124.83</v>
      </c>
      <c r="K33" s="41">
        <f t="shared" si="0"/>
        <v>0</v>
      </c>
      <c r="L33" s="42">
        <f t="shared" si="1"/>
        <v>0</v>
      </c>
      <c r="M33" s="43">
        <v>1</v>
      </c>
    </row>
    <row r="34" spans="1:13" ht="33.75">
      <c r="A34" s="35">
        <v>407</v>
      </c>
      <c r="B34" s="54" t="s">
        <v>132</v>
      </c>
      <c r="C34" s="53" t="s">
        <v>129</v>
      </c>
      <c r="D34" s="53" t="s">
        <v>130</v>
      </c>
      <c r="E34" s="53" t="s">
        <v>51</v>
      </c>
      <c r="F34" s="53" t="s">
        <v>133</v>
      </c>
      <c r="G34" s="38" t="s">
        <v>45</v>
      </c>
      <c r="H34" s="39">
        <v>161.5</v>
      </c>
      <c r="I34" s="55"/>
      <c r="J34" s="41">
        <v>151.81</v>
      </c>
      <c r="K34" s="41">
        <f t="shared" si="0"/>
        <v>0</v>
      </c>
      <c r="L34" s="42">
        <f t="shared" si="1"/>
        <v>0</v>
      </c>
      <c r="M34" s="43">
        <v>1</v>
      </c>
    </row>
    <row r="35" spans="1:13" ht="33.75">
      <c r="A35" s="35">
        <v>467</v>
      </c>
      <c r="B35" s="49" t="s">
        <v>134</v>
      </c>
      <c r="C35" s="50" t="s">
        <v>135</v>
      </c>
      <c r="D35" s="50" t="s">
        <v>136</v>
      </c>
      <c r="E35" s="50" t="s">
        <v>51</v>
      </c>
      <c r="F35" s="50" t="s">
        <v>137</v>
      </c>
      <c r="G35" s="38" t="s">
        <v>45</v>
      </c>
      <c r="H35" s="47">
        <v>239.8</v>
      </c>
      <c r="I35" s="51"/>
      <c r="J35" s="69">
        <v>237.7</v>
      </c>
      <c r="K35" s="41">
        <f t="shared" si="0"/>
        <v>0</v>
      </c>
      <c r="L35" s="42">
        <f t="shared" si="1"/>
        <v>0</v>
      </c>
      <c r="M35" s="43">
        <v>1</v>
      </c>
    </row>
    <row r="36" spans="1:13" ht="33.75">
      <c r="A36" s="35">
        <v>468</v>
      </c>
      <c r="B36" s="49" t="s">
        <v>138</v>
      </c>
      <c r="C36" s="50" t="s">
        <v>135</v>
      </c>
      <c r="D36" s="50" t="s">
        <v>136</v>
      </c>
      <c r="E36" s="50" t="s">
        <v>51</v>
      </c>
      <c r="F36" s="50" t="s">
        <v>139</v>
      </c>
      <c r="G36" s="38" t="s">
        <v>45</v>
      </c>
      <c r="H36" s="47">
        <v>415.1</v>
      </c>
      <c r="I36" s="51"/>
      <c r="J36" s="69">
        <v>397.2</v>
      </c>
      <c r="K36" s="41">
        <f t="shared" si="0"/>
        <v>0</v>
      </c>
      <c r="L36" s="42">
        <f t="shared" si="1"/>
        <v>0</v>
      </c>
      <c r="M36" s="43">
        <v>1</v>
      </c>
    </row>
    <row r="37" spans="1:13" ht="33.75">
      <c r="A37" s="35">
        <v>495</v>
      </c>
      <c r="B37" s="49" t="s">
        <v>140</v>
      </c>
      <c r="C37" s="50" t="s">
        <v>141</v>
      </c>
      <c r="D37" s="50" t="s">
        <v>142</v>
      </c>
      <c r="E37" s="50" t="s">
        <v>51</v>
      </c>
      <c r="F37" s="50" t="s">
        <v>143</v>
      </c>
      <c r="G37" s="38" t="s">
        <v>45</v>
      </c>
      <c r="H37" s="47">
        <v>517.2</v>
      </c>
      <c r="I37" s="51"/>
      <c r="J37" s="69">
        <v>512.7</v>
      </c>
      <c r="K37" s="41">
        <f t="shared" si="0"/>
        <v>0</v>
      </c>
      <c r="L37" s="42">
        <f t="shared" si="1"/>
        <v>0</v>
      </c>
      <c r="M37" s="43">
        <v>1</v>
      </c>
    </row>
    <row r="38" spans="1:13" ht="33.75">
      <c r="A38" s="35">
        <v>517</v>
      </c>
      <c r="B38" s="36" t="s">
        <v>144</v>
      </c>
      <c r="C38" s="37" t="s">
        <v>145</v>
      </c>
      <c r="D38" s="37" t="s">
        <v>146</v>
      </c>
      <c r="E38" s="37" t="s">
        <v>43</v>
      </c>
      <c r="F38" s="37" t="s">
        <v>107</v>
      </c>
      <c r="G38" s="38" t="s">
        <v>45</v>
      </c>
      <c r="H38" s="39">
        <v>426.4</v>
      </c>
      <c r="I38" s="52"/>
      <c r="J38" s="69">
        <v>402</v>
      </c>
      <c r="K38" s="41">
        <f t="shared" si="0"/>
        <v>0</v>
      </c>
      <c r="L38" s="42">
        <f t="shared" si="1"/>
        <v>0</v>
      </c>
      <c r="M38" s="43">
        <v>4</v>
      </c>
    </row>
    <row r="39" spans="1:13" ht="33.75">
      <c r="A39" s="35">
        <v>550</v>
      </c>
      <c r="B39" s="54" t="s">
        <v>147</v>
      </c>
      <c r="C39" s="53" t="s">
        <v>148</v>
      </c>
      <c r="D39" s="53" t="s">
        <v>149</v>
      </c>
      <c r="E39" s="53" t="s">
        <v>43</v>
      </c>
      <c r="F39" s="53" t="s">
        <v>117</v>
      </c>
      <c r="G39" s="38" t="s">
        <v>45</v>
      </c>
      <c r="H39" s="39">
        <v>524</v>
      </c>
      <c r="I39" s="55"/>
      <c r="J39" s="69">
        <v>478.8</v>
      </c>
      <c r="K39" s="41">
        <f t="shared" si="0"/>
        <v>0</v>
      </c>
      <c r="L39" s="42">
        <f t="shared" si="1"/>
        <v>0</v>
      </c>
      <c r="M39" s="43">
        <v>3</v>
      </c>
    </row>
    <row r="40" spans="1:13" ht="33.75">
      <c r="A40" s="35">
        <v>551</v>
      </c>
      <c r="B40" s="54" t="s">
        <v>150</v>
      </c>
      <c r="C40" s="53" t="s">
        <v>148</v>
      </c>
      <c r="D40" s="53" t="s">
        <v>149</v>
      </c>
      <c r="E40" s="53" t="s">
        <v>43</v>
      </c>
      <c r="F40" s="53" t="s">
        <v>107</v>
      </c>
      <c r="G40" s="38" t="s">
        <v>45</v>
      </c>
      <c r="H40" s="39">
        <v>865.7</v>
      </c>
      <c r="I40" s="55"/>
      <c r="J40" s="69">
        <v>578.9</v>
      </c>
      <c r="K40" s="41">
        <f t="shared" si="0"/>
        <v>0</v>
      </c>
      <c r="L40" s="42">
        <f t="shared" si="1"/>
        <v>0</v>
      </c>
      <c r="M40" s="43">
        <v>3</v>
      </c>
    </row>
    <row r="41" spans="1:13" ht="33.75">
      <c r="A41" s="35">
        <v>558</v>
      </c>
      <c r="B41" s="49" t="s">
        <v>151</v>
      </c>
      <c r="C41" s="50" t="s">
        <v>152</v>
      </c>
      <c r="D41" s="50" t="s">
        <v>153</v>
      </c>
      <c r="E41" s="50" t="s">
        <v>43</v>
      </c>
      <c r="F41" s="50" t="s">
        <v>154</v>
      </c>
      <c r="G41" s="38" t="s">
        <v>45</v>
      </c>
      <c r="H41" s="47">
        <v>446</v>
      </c>
      <c r="I41" s="48"/>
      <c r="J41" s="41">
        <v>423.21</v>
      </c>
      <c r="K41" s="41">
        <f t="shared" si="0"/>
        <v>0</v>
      </c>
      <c r="L41" s="42">
        <f t="shared" si="1"/>
        <v>0</v>
      </c>
      <c r="M41" s="43">
        <v>3</v>
      </c>
    </row>
    <row r="42" spans="1:13" ht="33.75">
      <c r="A42" s="35">
        <v>561</v>
      </c>
      <c r="B42" s="50" t="s">
        <v>155</v>
      </c>
      <c r="C42" s="50" t="s">
        <v>156</v>
      </c>
      <c r="D42" s="50" t="s">
        <v>157</v>
      </c>
      <c r="E42" s="50" t="s">
        <v>51</v>
      </c>
      <c r="F42" s="50" t="s">
        <v>117</v>
      </c>
      <c r="G42" s="38" t="s">
        <v>45</v>
      </c>
      <c r="H42" s="39">
        <v>1672.1</v>
      </c>
      <c r="I42" s="56"/>
      <c r="J42" s="41">
        <v>1586.66</v>
      </c>
      <c r="K42" s="41">
        <f t="shared" si="0"/>
        <v>0</v>
      </c>
      <c r="L42" s="42">
        <f t="shared" si="1"/>
        <v>0</v>
      </c>
      <c r="M42" s="43">
        <v>3</v>
      </c>
    </row>
    <row r="43" spans="1:13" ht="33.75">
      <c r="A43" s="35">
        <v>632</v>
      </c>
      <c r="B43" s="49" t="s">
        <v>158</v>
      </c>
      <c r="C43" s="50" t="s">
        <v>159</v>
      </c>
      <c r="D43" s="50" t="s">
        <v>160</v>
      </c>
      <c r="E43" s="50" t="s">
        <v>161</v>
      </c>
      <c r="F43" s="50" t="s">
        <v>162</v>
      </c>
      <c r="G43" s="38" t="s">
        <v>45</v>
      </c>
      <c r="H43" s="47">
        <v>364</v>
      </c>
      <c r="I43" s="51"/>
      <c r="J43" s="41">
        <v>345.76</v>
      </c>
      <c r="K43" s="41">
        <f t="shared" si="0"/>
        <v>0</v>
      </c>
      <c r="L43" s="42">
        <f t="shared" si="1"/>
        <v>0</v>
      </c>
      <c r="M43" s="43">
        <v>3</v>
      </c>
    </row>
    <row r="44" spans="1:13" ht="33.75">
      <c r="A44" s="35">
        <v>641</v>
      </c>
      <c r="B44" s="49" t="s">
        <v>163</v>
      </c>
      <c r="C44" s="50" t="s">
        <v>164</v>
      </c>
      <c r="D44" s="50" t="s">
        <v>165</v>
      </c>
      <c r="E44" s="50" t="s">
        <v>43</v>
      </c>
      <c r="F44" s="50" t="s">
        <v>95</v>
      </c>
      <c r="G44" s="38" t="s">
        <v>45</v>
      </c>
      <c r="H44" s="47">
        <v>318.1</v>
      </c>
      <c r="I44" s="51"/>
      <c r="J44" s="41">
        <v>299.62</v>
      </c>
      <c r="K44" s="41">
        <f t="shared" si="0"/>
        <v>0</v>
      </c>
      <c r="L44" s="42">
        <f t="shared" si="1"/>
        <v>0</v>
      </c>
      <c r="M44" s="43">
        <v>3</v>
      </c>
    </row>
    <row r="45" spans="1:13" ht="33.75">
      <c r="A45" s="35">
        <v>659</v>
      </c>
      <c r="B45" s="54" t="s">
        <v>166</v>
      </c>
      <c r="C45" s="53" t="s">
        <v>167</v>
      </c>
      <c r="D45" s="53" t="s">
        <v>168</v>
      </c>
      <c r="E45" s="53" t="s">
        <v>28</v>
      </c>
      <c r="F45" s="53" t="s">
        <v>169</v>
      </c>
      <c r="G45" s="38" t="s">
        <v>45</v>
      </c>
      <c r="H45" s="39">
        <v>13696.2</v>
      </c>
      <c r="I45" s="55"/>
      <c r="J45" s="69">
        <v>13578.4</v>
      </c>
      <c r="K45" s="41">
        <f t="shared" si="0"/>
        <v>0</v>
      </c>
      <c r="L45" s="42">
        <f t="shared" si="1"/>
        <v>0</v>
      </c>
      <c r="M45" s="43">
        <v>1</v>
      </c>
    </row>
    <row r="46" spans="1:13" ht="33.75">
      <c r="A46" s="35">
        <v>660</v>
      </c>
      <c r="B46" s="54" t="s">
        <v>170</v>
      </c>
      <c r="C46" s="53" t="s">
        <v>167</v>
      </c>
      <c r="D46" s="53" t="s">
        <v>168</v>
      </c>
      <c r="E46" s="53" t="s">
        <v>28</v>
      </c>
      <c r="F46" s="53" t="s">
        <v>171</v>
      </c>
      <c r="G46" s="38" t="s">
        <v>45</v>
      </c>
      <c r="H46" s="39">
        <v>27392.5</v>
      </c>
      <c r="I46" s="55"/>
      <c r="J46" s="69">
        <v>27156.9</v>
      </c>
      <c r="K46" s="41">
        <f t="shared" si="0"/>
        <v>0</v>
      </c>
      <c r="L46" s="42">
        <f t="shared" si="1"/>
        <v>0</v>
      </c>
      <c r="M46" s="43">
        <v>1</v>
      </c>
    </row>
    <row r="47" spans="1:13" ht="33.75">
      <c r="A47" s="35">
        <v>661</v>
      </c>
      <c r="B47" s="54" t="s">
        <v>172</v>
      </c>
      <c r="C47" s="53" t="s">
        <v>167</v>
      </c>
      <c r="D47" s="53" t="s">
        <v>168</v>
      </c>
      <c r="E47" s="53" t="s">
        <v>28</v>
      </c>
      <c r="F47" s="53" t="s">
        <v>173</v>
      </c>
      <c r="G47" s="38" t="s">
        <v>45</v>
      </c>
      <c r="H47" s="41">
        <v>42635.9</v>
      </c>
      <c r="I47" s="55"/>
      <c r="J47" s="69">
        <v>42269.2</v>
      </c>
      <c r="K47" s="41">
        <f t="shared" si="0"/>
        <v>0</v>
      </c>
      <c r="L47" s="42">
        <f t="shared" si="1"/>
        <v>0</v>
      </c>
      <c r="M47" s="43">
        <v>1</v>
      </c>
    </row>
    <row r="48" spans="1:13" ht="33.75">
      <c r="A48" s="35">
        <v>761</v>
      </c>
      <c r="B48" s="49" t="s">
        <v>174</v>
      </c>
      <c r="C48" s="50" t="s">
        <v>175</v>
      </c>
      <c r="D48" s="50" t="s">
        <v>176</v>
      </c>
      <c r="E48" s="50" t="s">
        <v>177</v>
      </c>
      <c r="F48" s="50" t="s">
        <v>178</v>
      </c>
      <c r="G48" s="38" t="s">
        <v>45</v>
      </c>
      <c r="H48" s="39">
        <v>191</v>
      </c>
      <c r="I48" s="57"/>
      <c r="J48" s="69">
        <v>170.5</v>
      </c>
      <c r="K48" s="41">
        <f t="shared" si="0"/>
        <v>0</v>
      </c>
      <c r="L48" s="42">
        <f t="shared" si="1"/>
        <v>0</v>
      </c>
      <c r="M48" s="43">
        <v>3</v>
      </c>
    </row>
    <row r="49" spans="1:13" ht="33.75">
      <c r="A49" s="35">
        <v>793</v>
      </c>
      <c r="B49" s="49" t="s">
        <v>179</v>
      </c>
      <c r="C49" s="50" t="s">
        <v>180</v>
      </c>
      <c r="D49" s="50" t="s">
        <v>181</v>
      </c>
      <c r="E49" s="50" t="s">
        <v>43</v>
      </c>
      <c r="F49" s="50" t="s">
        <v>182</v>
      </c>
      <c r="G49" s="38" t="s">
        <v>45</v>
      </c>
      <c r="H49" s="47">
        <v>689.9</v>
      </c>
      <c r="I49" s="51"/>
      <c r="J49" s="41">
        <v>649.81</v>
      </c>
      <c r="K49" s="41">
        <f t="shared" si="0"/>
        <v>0</v>
      </c>
      <c r="L49" s="42">
        <f t="shared" si="1"/>
        <v>0</v>
      </c>
      <c r="M49" s="43">
        <v>3</v>
      </c>
    </row>
    <row r="50" spans="1:13" ht="33.75">
      <c r="A50" s="35">
        <v>844</v>
      </c>
      <c r="B50" s="36" t="s">
        <v>183</v>
      </c>
      <c r="C50" s="37" t="s">
        <v>184</v>
      </c>
      <c r="D50" s="37" t="s">
        <v>185</v>
      </c>
      <c r="E50" s="37" t="s">
        <v>186</v>
      </c>
      <c r="F50" s="37" t="s">
        <v>187</v>
      </c>
      <c r="G50" s="38" t="s">
        <v>45</v>
      </c>
      <c r="H50" s="39">
        <v>2071.2</v>
      </c>
      <c r="I50" s="52"/>
      <c r="J50" s="41">
        <v>1977.98</v>
      </c>
      <c r="K50" s="41">
        <f t="shared" si="0"/>
        <v>0</v>
      </c>
      <c r="L50" s="42">
        <f t="shared" si="1"/>
        <v>0</v>
      </c>
      <c r="M50" s="43">
        <v>4</v>
      </c>
    </row>
    <row r="51" spans="1:13" ht="33.75">
      <c r="A51" s="35">
        <v>904</v>
      </c>
      <c r="B51" s="37">
        <v>1168089</v>
      </c>
      <c r="C51" s="37" t="s">
        <v>188</v>
      </c>
      <c r="D51" s="37" t="s">
        <v>189</v>
      </c>
      <c r="E51" s="37" t="s">
        <v>51</v>
      </c>
      <c r="F51" s="37" t="s">
        <v>190</v>
      </c>
      <c r="G51" s="38" t="s">
        <v>45</v>
      </c>
      <c r="H51" s="58">
        <v>104.1</v>
      </c>
      <c r="I51" s="59"/>
      <c r="J51" s="41">
        <v>98.88</v>
      </c>
      <c r="K51" s="41">
        <f t="shared" si="0"/>
        <v>0</v>
      </c>
      <c r="L51" s="42">
        <f t="shared" si="1"/>
        <v>0</v>
      </c>
      <c r="M51" s="43">
        <v>3</v>
      </c>
    </row>
    <row r="52" spans="1:13" ht="33.75">
      <c r="A52" s="35">
        <v>924</v>
      </c>
      <c r="B52" s="50">
        <v>1087448</v>
      </c>
      <c r="C52" s="50" t="s">
        <v>191</v>
      </c>
      <c r="D52" s="50" t="s">
        <v>192</v>
      </c>
      <c r="E52" s="50" t="s">
        <v>193</v>
      </c>
      <c r="F52" s="50" t="s">
        <v>194</v>
      </c>
      <c r="G52" s="38" t="s">
        <v>45</v>
      </c>
      <c r="H52" s="41">
        <v>392.79999999999995</v>
      </c>
      <c r="I52" s="60"/>
      <c r="J52" s="41">
        <v>372.73</v>
      </c>
      <c r="K52" s="41">
        <f t="shared" si="0"/>
        <v>0</v>
      </c>
      <c r="L52" s="42">
        <f t="shared" si="1"/>
        <v>0</v>
      </c>
      <c r="M52" s="43">
        <v>3</v>
      </c>
    </row>
    <row r="53" spans="1:13" ht="33.75">
      <c r="A53" s="35">
        <v>925</v>
      </c>
      <c r="B53" s="50">
        <v>1087449</v>
      </c>
      <c r="C53" s="50" t="s">
        <v>191</v>
      </c>
      <c r="D53" s="50" t="s">
        <v>192</v>
      </c>
      <c r="E53" s="50" t="s">
        <v>193</v>
      </c>
      <c r="F53" s="50" t="s">
        <v>195</v>
      </c>
      <c r="G53" s="38" t="s">
        <v>45</v>
      </c>
      <c r="H53" s="41">
        <v>599.8</v>
      </c>
      <c r="I53" s="60"/>
      <c r="J53" s="41">
        <v>569.15</v>
      </c>
      <c r="K53" s="41">
        <f t="shared" si="0"/>
        <v>0</v>
      </c>
      <c r="L53" s="42">
        <f t="shared" si="1"/>
        <v>0</v>
      </c>
      <c r="M53" s="43">
        <v>3</v>
      </c>
    </row>
    <row r="54" spans="1:13" ht="33.75">
      <c r="A54" s="35">
        <v>926</v>
      </c>
      <c r="B54" s="50">
        <v>1087450</v>
      </c>
      <c r="C54" s="50" t="s">
        <v>191</v>
      </c>
      <c r="D54" s="50" t="s">
        <v>192</v>
      </c>
      <c r="E54" s="50" t="s">
        <v>193</v>
      </c>
      <c r="F54" s="50" t="s">
        <v>196</v>
      </c>
      <c r="G54" s="38" t="s">
        <v>45</v>
      </c>
      <c r="H54" s="41">
        <v>986.7</v>
      </c>
      <c r="I54" s="60"/>
      <c r="J54" s="41">
        <v>936.28</v>
      </c>
      <c r="K54" s="41">
        <f t="shared" si="0"/>
        <v>0</v>
      </c>
      <c r="L54" s="42">
        <f t="shared" si="1"/>
        <v>0</v>
      </c>
      <c r="M54" s="43">
        <v>3</v>
      </c>
    </row>
    <row r="55" spans="1:13" ht="33.75">
      <c r="A55" s="35">
        <v>927</v>
      </c>
      <c r="B55" s="49" t="s">
        <v>197</v>
      </c>
      <c r="C55" s="50" t="s">
        <v>191</v>
      </c>
      <c r="D55" s="50" t="s">
        <v>198</v>
      </c>
      <c r="E55" s="50" t="s">
        <v>82</v>
      </c>
      <c r="F55" s="50" t="s">
        <v>95</v>
      </c>
      <c r="G55" s="38" t="s">
        <v>45</v>
      </c>
      <c r="H55" s="47">
        <v>392.8</v>
      </c>
      <c r="I55" s="60"/>
      <c r="J55" s="41">
        <v>372.73</v>
      </c>
      <c r="K55" s="41">
        <f t="shared" si="0"/>
        <v>0</v>
      </c>
      <c r="L55" s="42">
        <f t="shared" si="1"/>
        <v>0</v>
      </c>
      <c r="M55" s="43">
        <v>3</v>
      </c>
    </row>
    <row r="56" spans="1:13" ht="33.75">
      <c r="A56" s="35">
        <v>928</v>
      </c>
      <c r="B56" s="49" t="s">
        <v>199</v>
      </c>
      <c r="C56" s="50" t="s">
        <v>191</v>
      </c>
      <c r="D56" s="50" t="s">
        <v>198</v>
      </c>
      <c r="E56" s="50" t="s">
        <v>82</v>
      </c>
      <c r="F56" s="50" t="s">
        <v>117</v>
      </c>
      <c r="G56" s="38" t="s">
        <v>45</v>
      </c>
      <c r="H56" s="47">
        <v>599.8</v>
      </c>
      <c r="I56" s="60"/>
      <c r="J56" s="41">
        <v>569.15</v>
      </c>
      <c r="K56" s="41">
        <f t="shared" si="0"/>
        <v>0</v>
      </c>
      <c r="L56" s="42">
        <f t="shared" si="1"/>
        <v>0</v>
      </c>
      <c r="M56" s="43">
        <v>3</v>
      </c>
    </row>
    <row r="57" spans="1:13" ht="33.75">
      <c r="A57" s="35">
        <v>929</v>
      </c>
      <c r="B57" s="49" t="s">
        <v>200</v>
      </c>
      <c r="C57" s="50" t="s">
        <v>191</v>
      </c>
      <c r="D57" s="50" t="s">
        <v>198</v>
      </c>
      <c r="E57" s="50" t="s">
        <v>82</v>
      </c>
      <c r="F57" s="50" t="s">
        <v>107</v>
      </c>
      <c r="G57" s="38" t="s">
        <v>45</v>
      </c>
      <c r="H57" s="47">
        <v>986.7</v>
      </c>
      <c r="I57" s="60"/>
      <c r="J57" s="41">
        <v>936.28</v>
      </c>
      <c r="K57" s="41">
        <f t="shared" si="0"/>
        <v>0</v>
      </c>
      <c r="L57" s="42">
        <f t="shared" si="1"/>
        <v>0</v>
      </c>
      <c r="M57" s="43">
        <v>3</v>
      </c>
    </row>
    <row r="58" spans="1:13" ht="33.75">
      <c r="A58" s="35">
        <v>959</v>
      </c>
      <c r="B58" s="37" t="s">
        <v>201</v>
      </c>
      <c r="C58" s="37" t="s">
        <v>202</v>
      </c>
      <c r="D58" s="37" t="s">
        <v>203</v>
      </c>
      <c r="E58" s="37" t="s">
        <v>51</v>
      </c>
      <c r="F58" s="37" t="s">
        <v>204</v>
      </c>
      <c r="G58" s="38" t="s">
        <v>45</v>
      </c>
      <c r="H58" s="39">
        <v>263</v>
      </c>
      <c r="I58" s="59"/>
      <c r="J58" s="41">
        <v>247.72</v>
      </c>
      <c r="K58" s="41">
        <f t="shared" si="0"/>
        <v>0</v>
      </c>
      <c r="L58" s="42">
        <f t="shared" si="1"/>
        <v>0</v>
      </c>
      <c r="M58" s="43">
        <v>3</v>
      </c>
    </row>
    <row r="59" spans="1:13" ht="33.75">
      <c r="A59" s="35">
        <v>1022</v>
      </c>
      <c r="B59" s="50" t="s">
        <v>205</v>
      </c>
      <c r="C59" s="50" t="s">
        <v>206</v>
      </c>
      <c r="D59" s="50" t="s">
        <v>207</v>
      </c>
      <c r="E59" s="50" t="s">
        <v>186</v>
      </c>
      <c r="F59" s="50" t="s">
        <v>208</v>
      </c>
      <c r="G59" s="38" t="s">
        <v>45</v>
      </c>
      <c r="H59" s="61">
        <v>980.3</v>
      </c>
      <c r="I59" s="59"/>
      <c r="J59" s="41">
        <v>923.34</v>
      </c>
      <c r="K59" s="41">
        <f t="shared" si="0"/>
        <v>0</v>
      </c>
      <c r="L59" s="42">
        <f t="shared" si="1"/>
        <v>0</v>
      </c>
      <c r="M59" s="43">
        <v>3</v>
      </c>
    </row>
    <row r="60" spans="1:13" ht="33.75">
      <c r="A60" s="35">
        <v>1023</v>
      </c>
      <c r="B60" s="50" t="s">
        <v>209</v>
      </c>
      <c r="C60" s="50" t="s">
        <v>206</v>
      </c>
      <c r="D60" s="50" t="s">
        <v>207</v>
      </c>
      <c r="E60" s="50" t="s">
        <v>186</v>
      </c>
      <c r="F60" s="50" t="s">
        <v>210</v>
      </c>
      <c r="G60" s="38" t="s">
        <v>45</v>
      </c>
      <c r="H60" s="41">
        <v>1746.2</v>
      </c>
      <c r="I60" s="52"/>
      <c r="J60" s="69">
        <v>1544.2</v>
      </c>
      <c r="K60" s="41">
        <f t="shared" si="0"/>
        <v>0</v>
      </c>
      <c r="L60" s="42">
        <f t="shared" si="1"/>
        <v>0</v>
      </c>
      <c r="M60" s="43">
        <v>3</v>
      </c>
    </row>
    <row r="61" spans="1:13" ht="33.75">
      <c r="A61" s="35">
        <v>1024</v>
      </c>
      <c r="B61" s="50" t="s">
        <v>211</v>
      </c>
      <c r="C61" s="50" t="s">
        <v>206</v>
      </c>
      <c r="D61" s="50" t="s">
        <v>207</v>
      </c>
      <c r="E61" s="50" t="s">
        <v>186</v>
      </c>
      <c r="F61" s="50" t="s">
        <v>212</v>
      </c>
      <c r="G61" s="38" t="s">
        <v>45</v>
      </c>
      <c r="H61" s="41">
        <v>2020.3</v>
      </c>
      <c r="I61" s="52"/>
      <c r="J61" s="41">
        <v>1902.92</v>
      </c>
      <c r="K61" s="41">
        <f t="shared" si="0"/>
        <v>0</v>
      </c>
      <c r="L61" s="42">
        <f t="shared" si="1"/>
        <v>0</v>
      </c>
      <c r="M61" s="43">
        <v>3</v>
      </c>
    </row>
    <row r="62" spans="1:13" ht="33.75">
      <c r="A62" s="35">
        <v>1150</v>
      </c>
      <c r="B62" s="35">
        <v>1070044</v>
      </c>
      <c r="C62" s="46" t="s">
        <v>213</v>
      </c>
      <c r="D62" s="50" t="s">
        <v>214</v>
      </c>
      <c r="E62" s="50" t="s">
        <v>51</v>
      </c>
      <c r="F62" s="50" t="s">
        <v>95</v>
      </c>
      <c r="G62" s="38" t="s">
        <v>45</v>
      </c>
      <c r="H62" s="39">
        <v>546.8</v>
      </c>
      <c r="I62" s="56"/>
      <c r="J62" s="41">
        <v>519.35</v>
      </c>
      <c r="K62" s="41">
        <f t="shared" si="0"/>
        <v>0</v>
      </c>
      <c r="L62" s="42">
        <f t="shared" si="1"/>
        <v>0</v>
      </c>
      <c r="M62" s="43">
        <v>3</v>
      </c>
    </row>
    <row r="63" spans="1:13" ht="33.75">
      <c r="A63" s="35">
        <v>1151</v>
      </c>
      <c r="B63" s="35">
        <v>1070045</v>
      </c>
      <c r="C63" s="46" t="s">
        <v>213</v>
      </c>
      <c r="D63" s="50" t="s">
        <v>214</v>
      </c>
      <c r="E63" s="50" t="s">
        <v>51</v>
      </c>
      <c r="F63" s="50" t="s">
        <v>117</v>
      </c>
      <c r="G63" s="38" t="s">
        <v>45</v>
      </c>
      <c r="H63" s="39">
        <v>1093.5</v>
      </c>
      <c r="I63" s="56"/>
      <c r="J63" s="41">
        <v>1038.61</v>
      </c>
      <c r="K63" s="41">
        <f t="shared" si="0"/>
        <v>0</v>
      </c>
      <c r="L63" s="42">
        <f t="shared" si="1"/>
        <v>0</v>
      </c>
      <c r="M63" s="43">
        <v>3</v>
      </c>
    </row>
    <row r="64" spans="1:13" ht="33.75">
      <c r="A64" s="35">
        <v>1152</v>
      </c>
      <c r="B64" s="35">
        <v>1070046</v>
      </c>
      <c r="C64" s="46" t="s">
        <v>213</v>
      </c>
      <c r="D64" s="50" t="s">
        <v>214</v>
      </c>
      <c r="E64" s="50" t="s">
        <v>51</v>
      </c>
      <c r="F64" s="50" t="s">
        <v>215</v>
      </c>
      <c r="G64" s="38" t="s">
        <v>45</v>
      </c>
      <c r="H64" s="39">
        <v>1640.3</v>
      </c>
      <c r="I64" s="56"/>
      <c r="J64" s="41">
        <v>1557.96</v>
      </c>
      <c r="K64" s="41">
        <f t="shared" si="0"/>
        <v>0</v>
      </c>
      <c r="L64" s="42">
        <f t="shared" si="1"/>
        <v>0</v>
      </c>
      <c r="M64" s="43">
        <v>3</v>
      </c>
    </row>
    <row r="65" spans="1:13" ht="33.75">
      <c r="A65" s="35">
        <v>1167</v>
      </c>
      <c r="B65" s="50" t="s">
        <v>216</v>
      </c>
      <c r="C65" s="50" t="s">
        <v>217</v>
      </c>
      <c r="D65" s="50" t="s">
        <v>218</v>
      </c>
      <c r="E65" s="50" t="s">
        <v>51</v>
      </c>
      <c r="F65" s="50" t="s">
        <v>219</v>
      </c>
      <c r="G65" s="38" t="s">
        <v>45</v>
      </c>
      <c r="H65" s="47">
        <v>111.8</v>
      </c>
      <c r="I65" s="51"/>
      <c r="J65" s="41">
        <v>106.2</v>
      </c>
      <c r="K65" s="41">
        <f t="shared" si="0"/>
        <v>0</v>
      </c>
      <c r="L65" s="42">
        <f t="shared" si="1"/>
        <v>0</v>
      </c>
      <c r="M65" s="43">
        <v>3</v>
      </c>
    </row>
    <row r="66" spans="1:13" ht="33.75">
      <c r="A66" s="35">
        <v>1168</v>
      </c>
      <c r="B66" s="50" t="s">
        <v>220</v>
      </c>
      <c r="C66" s="50" t="s">
        <v>217</v>
      </c>
      <c r="D66" s="50" t="s">
        <v>218</v>
      </c>
      <c r="E66" s="50" t="s">
        <v>51</v>
      </c>
      <c r="F66" s="50" t="s">
        <v>221</v>
      </c>
      <c r="G66" s="38" t="s">
        <v>45</v>
      </c>
      <c r="H66" s="47">
        <v>123.9</v>
      </c>
      <c r="I66" s="51"/>
      <c r="J66" s="41">
        <v>118.32</v>
      </c>
      <c r="K66" s="41">
        <f t="shared" si="0"/>
        <v>0</v>
      </c>
      <c r="L66" s="42">
        <f t="shared" si="1"/>
        <v>0</v>
      </c>
      <c r="M66" s="43">
        <v>3</v>
      </c>
    </row>
    <row r="67" spans="1:13" ht="33.75">
      <c r="A67" s="35">
        <v>1198</v>
      </c>
      <c r="B67" s="37" t="s">
        <v>222</v>
      </c>
      <c r="C67" s="37" t="s">
        <v>223</v>
      </c>
      <c r="D67" s="37" t="s">
        <v>224</v>
      </c>
      <c r="E67" s="37" t="s">
        <v>51</v>
      </c>
      <c r="F67" s="37" t="s">
        <v>107</v>
      </c>
      <c r="G67" s="38" t="s">
        <v>45</v>
      </c>
      <c r="H67" s="58">
        <v>345.3</v>
      </c>
      <c r="I67" s="59"/>
      <c r="J67" s="41">
        <v>325.24</v>
      </c>
      <c r="K67" s="41">
        <f t="shared" si="0"/>
        <v>0</v>
      </c>
      <c r="L67" s="42">
        <f t="shared" si="1"/>
        <v>0</v>
      </c>
      <c r="M67" s="43">
        <v>4</v>
      </c>
    </row>
    <row r="68" spans="1:13" ht="33.75">
      <c r="A68" s="35">
        <v>1290</v>
      </c>
      <c r="B68" s="49" t="s">
        <v>225</v>
      </c>
      <c r="C68" s="50" t="s">
        <v>226</v>
      </c>
      <c r="D68" s="50" t="s">
        <v>227</v>
      </c>
      <c r="E68" s="50" t="s">
        <v>43</v>
      </c>
      <c r="F68" s="50" t="s">
        <v>111</v>
      </c>
      <c r="G68" s="38" t="s">
        <v>45</v>
      </c>
      <c r="H68" s="47">
        <v>717.1</v>
      </c>
      <c r="I68" s="48"/>
      <c r="J68" s="41">
        <v>681.1</v>
      </c>
      <c r="K68" s="41">
        <f t="shared" si="0"/>
        <v>0</v>
      </c>
      <c r="L68" s="42">
        <f t="shared" si="1"/>
        <v>0</v>
      </c>
      <c r="M68" s="43">
        <v>4</v>
      </c>
    </row>
    <row r="69" spans="1:13" ht="33.75">
      <c r="A69" s="35">
        <v>1291</v>
      </c>
      <c r="B69" s="49" t="s">
        <v>228</v>
      </c>
      <c r="C69" s="50" t="s">
        <v>226</v>
      </c>
      <c r="D69" s="50" t="s">
        <v>227</v>
      </c>
      <c r="E69" s="50" t="s">
        <v>43</v>
      </c>
      <c r="F69" s="50" t="s">
        <v>113</v>
      </c>
      <c r="G69" s="38" t="s">
        <v>45</v>
      </c>
      <c r="H69" s="47">
        <v>1434.1</v>
      </c>
      <c r="I69" s="48"/>
      <c r="J69" s="41">
        <v>1350.78</v>
      </c>
      <c r="K69" s="41">
        <f t="shared" si="0"/>
        <v>0</v>
      </c>
      <c r="L69" s="42">
        <f t="shared" si="1"/>
        <v>0</v>
      </c>
      <c r="M69" s="43">
        <v>4</v>
      </c>
    </row>
    <row r="70" spans="1:13" ht="33.75">
      <c r="A70" s="35">
        <v>1327</v>
      </c>
      <c r="B70" s="37" t="s">
        <v>229</v>
      </c>
      <c r="C70" s="37" t="s">
        <v>230</v>
      </c>
      <c r="D70" s="37" t="s">
        <v>231</v>
      </c>
      <c r="E70" s="37" t="s">
        <v>232</v>
      </c>
      <c r="F70" s="37" t="s">
        <v>233</v>
      </c>
      <c r="G70" s="38" t="s">
        <v>45</v>
      </c>
      <c r="H70" s="38">
        <v>1611.2</v>
      </c>
      <c r="I70" s="52"/>
      <c r="J70" s="41">
        <v>1592.67</v>
      </c>
      <c r="K70" s="41">
        <f t="shared" si="0"/>
        <v>0</v>
      </c>
      <c r="L70" s="42">
        <f t="shared" si="1"/>
        <v>0</v>
      </c>
      <c r="M70" s="43">
        <v>3</v>
      </c>
    </row>
    <row r="71" spans="1:13" ht="24.75" customHeight="1">
      <c r="A71" s="71" t="s">
        <v>2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26">
        <f>SUM(L7:L70)</f>
        <v>0</v>
      </c>
      <c r="M71" s="31" t="e">
        <f>SUM(#REF!)</f>
        <v>#REF!</v>
      </c>
    </row>
    <row r="72" spans="1:13" ht="24.75" customHeight="1">
      <c r="A72" s="71" t="s">
        <v>3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26">
        <f>L71*0.1</f>
        <v>0</v>
      </c>
      <c r="M72" s="31" t="e">
        <f>M71*0.1</f>
        <v>#REF!</v>
      </c>
    </row>
    <row r="73" spans="1:13" ht="24.75" customHeight="1">
      <c r="A73" s="71" t="s">
        <v>4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26">
        <f>L71+L72</f>
        <v>0</v>
      </c>
      <c r="M73" s="31" t="e">
        <f>M72+M71</f>
        <v>#REF!</v>
      </c>
    </row>
  </sheetData>
  <sheetProtection/>
  <autoFilter ref="A6:L73"/>
  <mergeCells count="5">
    <mergeCell ref="A73:K73"/>
    <mergeCell ref="A72:K72"/>
    <mergeCell ref="A2:M2"/>
    <mergeCell ref="A3:M3"/>
    <mergeCell ref="A71:K71"/>
  </mergeCells>
  <conditionalFormatting sqref="B6:B70">
    <cfRule type="duplicateValues" priority="1" dxfId="1" stopIfTrue="1">
      <formula>AND(COUNTIF($B$6:$B$70,B6)&gt;1,NOT(ISBLANK(B6)))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9" t="s">
        <v>5</v>
      </c>
      <c r="C2" s="29"/>
      <c r="D2" s="29"/>
      <c r="E2" s="30" t="s">
        <v>19</v>
      </c>
    </row>
    <row r="4" ht="15" thickBot="1"/>
    <row r="5" spans="2:7" ht="36.75" thickBot="1">
      <c r="B5" s="3" t="s">
        <v>6</v>
      </c>
      <c r="C5" s="4" t="s">
        <v>234</v>
      </c>
      <c r="E5" s="22" t="s">
        <v>24</v>
      </c>
      <c r="F5" s="23" t="s">
        <v>25</v>
      </c>
      <c r="G5" s="24" t="s">
        <v>26</v>
      </c>
    </row>
    <row r="6" spans="2:7" ht="15" thickBot="1">
      <c r="B6" s="5"/>
      <c r="C6" s="6"/>
      <c r="E6" s="10">
        <f>SUM(specifikacija!K7:K70)</f>
        <v>0</v>
      </c>
      <c r="F6" s="11">
        <f>specifikacija!L71</f>
        <v>0</v>
      </c>
      <c r="G6" s="12">
        <f>specifikacija!L73</f>
        <v>0</v>
      </c>
    </row>
    <row r="7" spans="2:7" ht="36.75" thickBot="1">
      <c r="B7" s="3" t="s">
        <v>7</v>
      </c>
      <c r="C7" s="7" t="s">
        <v>21</v>
      </c>
      <c r="E7" s="73" t="s">
        <v>27</v>
      </c>
      <c r="F7" s="74"/>
      <c r="G7" s="75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4" t="s">
        <v>22</v>
      </c>
      <c r="E13" s="8" t="s">
        <v>15</v>
      </c>
      <c r="F13" s="25">
        <f>AVERAGE(specifikacija!M7:M70)</f>
        <v>2.640625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11</v>
      </c>
      <c r="C15" s="4" t="s">
        <v>235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20" t="s">
        <v>20</v>
      </c>
      <c r="C17" s="21" t="s">
        <v>23</v>
      </c>
    </row>
    <row r="18" spans="2:3" ht="14.25">
      <c r="B18" s="5"/>
      <c r="C18" s="6"/>
    </row>
    <row r="19" spans="2:3" ht="25.5">
      <c r="B19" s="3" t="s">
        <v>12</v>
      </c>
      <c r="C19" s="9" t="s">
        <v>236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2019-12-18T13:52:55Z</dcterms:modified>
  <cp:category/>
  <cp:version/>
  <cp:contentType/>
  <cp:contentStatus/>
</cp:coreProperties>
</file>