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3" sheetId="3" r:id="rId2"/>
    <sheet name="Sheet2" sheetId="2" r:id="rId3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5" i="2" l="1"/>
  <c r="G4" i="2"/>
  <c r="H3" i="2"/>
  <c r="H2" i="2"/>
  <c r="K75" i="1" l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59" i="1"/>
  <c r="L50" i="1"/>
  <c r="L51" i="1"/>
  <c r="L52" i="1"/>
  <c r="L53" i="1"/>
  <c r="L54" i="1"/>
  <c r="L55" i="1"/>
  <c r="L56" i="1"/>
  <c r="L57" i="1"/>
  <c r="L49" i="1"/>
  <c r="L45" i="1"/>
  <c r="L46" i="1"/>
  <c r="L47" i="1"/>
  <c r="L44" i="1"/>
  <c r="L38" i="1"/>
  <c r="L41" i="1"/>
  <c r="L42" i="1"/>
  <c r="L40" i="1"/>
  <c r="L29" i="1"/>
  <c r="L30" i="1"/>
  <c r="L31" i="1"/>
  <c r="L32" i="1"/>
  <c r="L33" i="1"/>
  <c r="L34" i="1"/>
  <c r="L35" i="1"/>
  <c r="L36" i="1"/>
  <c r="L37" i="1"/>
  <c r="L28" i="1"/>
  <c r="L22" i="1"/>
  <c r="L23" i="1"/>
  <c r="L24" i="1"/>
  <c r="L25" i="1"/>
  <c r="L26" i="1"/>
  <c r="L2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6" i="1"/>
  <c r="K5" i="1"/>
  <c r="L3" i="1"/>
  <c r="L4" i="1"/>
  <c r="L2" i="1"/>
  <c r="N52" i="1" l="1"/>
  <c r="M4" i="1"/>
  <c r="H3" i="1"/>
  <c r="H4" i="1"/>
  <c r="N4" i="1" l="1"/>
  <c r="G5" i="1"/>
  <c r="G75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59" i="1"/>
  <c r="H54" i="1"/>
  <c r="H55" i="1"/>
  <c r="H56" i="1"/>
  <c r="H57" i="1"/>
  <c r="H53" i="1"/>
  <c r="H50" i="1"/>
  <c r="H51" i="1"/>
  <c r="H52" i="1"/>
  <c r="H49" i="1"/>
  <c r="H45" i="1"/>
  <c r="H46" i="1"/>
  <c r="H47" i="1"/>
  <c r="H44" i="1"/>
  <c r="H41" i="1"/>
  <c r="H42" i="1"/>
  <c r="H40" i="1"/>
  <c r="H29" i="1"/>
  <c r="H30" i="1"/>
  <c r="H31" i="1"/>
  <c r="H32" i="1"/>
  <c r="H33" i="1"/>
  <c r="H34" i="1"/>
  <c r="H35" i="1"/>
  <c r="H36" i="1"/>
  <c r="H37" i="1"/>
  <c r="H38" i="1"/>
  <c r="H28" i="1"/>
  <c r="H22" i="1"/>
  <c r="H23" i="1"/>
  <c r="H24" i="1"/>
  <c r="H25" i="1"/>
  <c r="H26" i="1"/>
  <c r="H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  <c r="K58" i="1"/>
  <c r="K48" i="1"/>
  <c r="K43" i="1"/>
  <c r="K39" i="1"/>
  <c r="K27" i="1"/>
  <c r="K20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59" i="1"/>
  <c r="J54" i="1"/>
  <c r="J55" i="1"/>
  <c r="J56" i="1"/>
  <c r="J57" i="1"/>
  <c r="J53" i="1"/>
  <c r="J50" i="1"/>
  <c r="J51" i="1"/>
  <c r="J52" i="1"/>
  <c r="J49" i="1"/>
  <c r="J45" i="1"/>
  <c r="J46" i="1"/>
  <c r="J47" i="1"/>
  <c r="J44" i="1"/>
  <c r="J41" i="1"/>
  <c r="J42" i="1"/>
  <c r="J40" i="1"/>
  <c r="J29" i="1"/>
  <c r="J30" i="1"/>
  <c r="J31" i="1"/>
  <c r="J32" i="1"/>
  <c r="J33" i="1"/>
  <c r="J34" i="1"/>
  <c r="J35" i="1"/>
  <c r="J36" i="1"/>
  <c r="J37" i="1"/>
  <c r="J38" i="1"/>
  <c r="J28" i="1"/>
  <c r="J22" i="1"/>
  <c r="J23" i="1"/>
  <c r="J24" i="1"/>
  <c r="J25" i="1"/>
  <c r="J26" i="1"/>
  <c r="J21" i="1"/>
  <c r="J19" i="1"/>
  <c r="J18" i="1"/>
  <c r="J3" i="1"/>
  <c r="J6" i="1"/>
  <c r="J7" i="1"/>
  <c r="J8" i="1"/>
  <c r="J9" i="1"/>
  <c r="J10" i="1"/>
  <c r="J11" i="1"/>
  <c r="J12" i="1"/>
  <c r="J13" i="1"/>
  <c r="J14" i="1"/>
  <c r="J15" i="1"/>
  <c r="J16" i="1"/>
  <c r="J17" i="1"/>
  <c r="J2" i="1"/>
  <c r="I5" i="1" l="1"/>
  <c r="I75" i="1"/>
  <c r="G20" i="1"/>
  <c r="N10" i="1"/>
  <c r="G48" i="1"/>
  <c r="N14" i="1"/>
  <c r="N15" i="1"/>
  <c r="N11" i="1"/>
  <c r="N7" i="1"/>
  <c r="N26" i="1"/>
  <c r="N36" i="1"/>
  <c r="N53" i="1"/>
  <c r="N22" i="1"/>
  <c r="N40" i="1"/>
  <c r="N6" i="1"/>
  <c r="N18" i="1"/>
  <c r="I27" i="1"/>
  <c r="N28" i="1"/>
  <c r="N35" i="1"/>
  <c r="N31" i="1"/>
  <c r="N46" i="1"/>
  <c r="N57" i="1"/>
  <c r="N59" i="1"/>
  <c r="N71" i="1"/>
  <c r="N67" i="1"/>
  <c r="N63" i="1"/>
  <c r="N9" i="1"/>
  <c r="N3" i="1"/>
  <c r="M5" i="1" s="1"/>
  <c r="N38" i="1"/>
  <c r="N34" i="1"/>
  <c r="N30" i="1"/>
  <c r="N41" i="1"/>
  <c r="N51" i="1"/>
  <c r="G58" i="1"/>
  <c r="N74" i="1"/>
  <c r="N70" i="1"/>
  <c r="N62" i="1"/>
  <c r="N32" i="1"/>
  <c r="N54" i="1"/>
  <c r="N19" i="1"/>
  <c r="I39" i="1"/>
  <c r="N2" i="1"/>
  <c r="N37" i="1"/>
  <c r="N33" i="1"/>
  <c r="N29" i="1"/>
  <c r="N44" i="1"/>
  <c r="N49" i="1"/>
  <c r="N50" i="1"/>
  <c r="N55" i="1"/>
  <c r="N73" i="1"/>
  <c r="N69" i="1"/>
  <c r="N65" i="1"/>
  <c r="I48" i="1"/>
  <c r="N16" i="1"/>
  <c r="N47" i="1"/>
  <c r="N72" i="1"/>
  <c r="N68" i="1"/>
  <c r="N64" i="1"/>
  <c r="N12" i="1"/>
  <c r="N66" i="1"/>
  <c r="N61" i="1"/>
  <c r="N60" i="1"/>
  <c r="N45" i="1"/>
  <c r="N42" i="1"/>
  <c r="N25" i="1"/>
  <c r="N24" i="1"/>
  <c r="N23" i="1"/>
  <c r="N21" i="1"/>
  <c r="N17" i="1"/>
  <c r="N13" i="1"/>
  <c r="N8" i="1"/>
  <c r="I58" i="1"/>
  <c r="I43" i="1"/>
  <c r="N56" i="1"/>
  <c r="G39" i="1"/>
  <c r="G27" i="1"/>
  <c r="G43" i="1"/>
  <c r="I20" i="1"/>
  <c r="M65" i="1"/>
  <c r="M66" i="1"/>
  <c r="M67" i="1"/>
  <c r="M68" i="1"/>
  <c r="M69" i="1"/>
  <c r="M70" i="1"/>
  <c r="M71" i="1"/>
  <c r="M72" i="1"/>
  <c r="M73" i="1"/>
  <c r="M74" i="1"/>
  <c r="M59" i="1"/>
  <c r="M60" i="1"/>
  <c r="M61" i="1"/>
  <c r="M62" i="1"/>
  <c r="M63" i="1"/>
  <c r="M64" i="1"/>
  <c r="M49" i="1"/>
  <c r="M50" i="1"/>
  <c r="M51" i="1"/>
  <c r="M52" i="1"/>
  <c r="M53" i="1"/>
  <c r="M54" i="1"/>
  <c r="M55" i="1"/>
  <c r="M56" i="1"/>
  <c r="M57" i="1"/>
  <c r="M36" i="1"/>
  <c r="M37" i="1"/>
  <c r="M38" i="1"/>
  <c r="M40" i="1"/>
  <c r="M41" i="1"/>
  <c r="M42" i="1"/>
  <c r="M44" i="1"/>
  <c r="M45" i="1"/>
  <c r="M46" i="1"/>
  <c r="M47" i="1"/>
  <c r="M28" i="1"/>
  <c r="M29" i="1"/>
  <c r="M30" i="1"/>
  <c r="M31" i="1"/>
  <c r="M32" i="1"/>
  <c r="M33" i="1"/>
  <c r="M34" i="1"/>
  <c r="M35" i="1"/>
  <c r="M21" i="1"/>
  <c r="M22" i="1"/>
  <c r="M23" i="1"/>
  <c r="M24" i="1"/>
  <c r="M25" i="1"/>
  <c r="M26" i="1"/>
  <c r="M15" i="1"/>
  <c r="M16" i="1"/>
  <c r="M17" i="1"/>
  <c r="M18" i="1"/>
  <c r="M19" i="1"/>
  <c r="M3" i="1"/>
  <c r="M6" i="1"/>
  <c r="M7" i="1"/>
  <c r="M8" i="1"/>
  <c r="M9" i="1"/>
  <c r="M10" i="1"/>
  <c r="M11" i="1"/>
  <c r="M12" i="1"/>
  <c r="M13" i="1"/>
  <c r="M14" i="1"/>
  <c r="M2" i="1"/>
  <c r="M27" i="1" l="1"/>
  <c r="M48" i="1"/>
  <c r="M39" i="1"/>
  <c r="M58" i="1"/>
  <c r="M20" i="1"/>
  <c r="M43" i="1"/>
  <c r="M75" i="1" l="1"/>
</calcChain>
</file>

<file path=xl/sharedStrings.xml><?xml version="1.0" encoding="utf-8"?>
<sst xmlns="http://schemas.openxmlformats.org/spreadsheetml/2006/main" count="297" uniqueCount="134">
  <si>
    <t>РБ партије</t>
  </si>
  <si>
    <t>Назив партије</t>
  </si>
  <si>
    <t>Фармацеутски облик</t>
  </si>
  <si>
    <t>Јачина лека</t>
  </si>
  <si>
    <t>Јединица мере</t>
  </si>
  <si>
    <t>Процењена јединична цена</t>
  </si>
  <si>
    <t>Количина за РФЗО</t>
  </si>
  <si>
    <t>Процењена вредност за РФЗО</t>
  </si>
  <si>
    <t>Количина за Фонд за СОВО</t>
  </si>
  <si>
    <t>Процењена вредност за Фонд за СОВО</t>
  </si>
  <si>
    <t>Количина за СЗБ</t>
  </si>
  <si>
    <t>Процењена вредност за СЗБ</t>
  </si>
  <si>
    <t>epoetin alfa - referentni lek</t>
  </si>
  <si>
    <t>rastvor za injekciju</t>
  </si>
  <si>
    <t>2000 i.j.</t>
  </si>
  <si>
    <t>injekcioni špric</t>
  </si>
  <si>
    <t>epoetin alfa - biološki sličan lek</t>
  </si>
  <si>
    <t xml:space="preserve">epoetin beta </t>
  </si>
  <si>
    <t>epoetin zeta</t>
  </si>
  <si>
    <t>darbepoetin alfa</t>
  </si>
  <si>
    <t>10 mcg i 20 mcg i 30 mcg i 60 mcg</t>
  </si>
  <si>
    <t>mcg</t>
  </si>
  <si>
    <t>metoksipolietilenglikol - epoetin beta</t>
  </si>
  <si>
    <t>50 mcg i 75 mcg</t>
  </si>
  <si>
    <t>dasabuvir</t>
  </si>
  <si>
    <t>film tableta</t>
  </si>
  <si>
    <t>250 mg</t>
  </si>
  <si>
    <t>tableta</t>
  </si>
  <si>
    <t>ombitasvir, paritaprevir, ritonavir</t>
  </si>
  <si>
    <t>12,5 mg + 75 mg + 50 mg</t>
  </si>
  <si>
    <t>sofosbuvir</t>
  </si>
  <si>
    <t>400 mg</t>
  </si>
  <si>
    <t>sofosbuvir, ledipasvir</t>
  </si>
  <si>
    <t>elbasvir, grazoprevir</t>
  </si>
  <si>
    <t>pemetreksed 100 mg</t>
  </si>
  <si>
    <t>prašak za koncentrat za rastvor za infuziju</t>
  </si>
  <si>
    <t>100 mg</t>
  </si>
  <si>
    <t>bočica staklena</t>
  </si>
  <si>
    <t>pemetreksed 500 mg</t>
  </si>
  <si>
    <t>500 mg</t>
  </si>
  <si>
    <t>idarubicin 10 mg</t>
  </si>
  <si>
    <t>liofilizat za rastvor za injekciju</t>
  </si>
  <si>
    <t>10 mg</t>
  </si>
  <si>
    <t>rituksimab 100 mg i 500 mg</t>
  </si>
  <si>
    <t>koncentrat za rastvor za infuziju</t>
  </si>
  <si>
    <t>bočica</t>
  </si>
  <si>
    <t>rituksimab 1400 mg</t>
  </si>
  <si>
    <t>1400 mg</t>
  </si>
  <si>
    <t>trastuzumab 440 mg</t>
  </si>
  <si>
    <t>prašak i rastvarač za koncentrat za rastvor za infuziju</t>
  </si>
  <si>
    <t>440 mg</t>
  </si>
  <si>
    <t>trastuzumab 600 mg</t>
  </si>
  <si>
    <t>600 mg</t>
  </si>
  <si>
    <t>cetuksimab</t>
  </si>
  <si>
    <t>rastvor za infuziju</t>
  </si>
  <si>
    <t>bevacizumab 100 mg i 400 mg</t>
  </si>
  <si>
    <t>panitumumab</t>
  </si>
  <si>
    <t>brentuksimab vedotin</t>
  </si>
  <si>
    <t>50 mg</t>
  </si>
  <si>
    <t>pertuzumab</t>
  </si>
  <si>
    <t>420 mg</t>
  </si>
  <si>
    <t>trastuzumab emtanzin 100 mg</t>
  </si>
  <si>
    <t>trastuzumab emtanzin 160 mg</t>
  </si>
  <si>
    <t>160 mg</t>
  </si>
  <si>
    <t>obinutuzumab</t>
  </si>
  <si>
    <t>1000 mg</t>
  </si>
  <si>
    <t>pembrolizumab 100 mg</t>
  </si>
  <si>
    <t xml:space="preserve">koncentrat za rastvor za infuziju </t>
  </si>
  <si>
    <t>gefitinib</t>
  </si>
  <si>
    <t>erlotinib 25 mg, 100 mg i 150 mg</t>
  </si>
  <si>
    <t>25 mg</t>
  </si>
  <si>
    <t>150 mg</t>
  </si>
  <si>
    <t>sunitinib 12,5 mg, 25 mg i 50 mg</t>
  </si>
  <si>
    <t>kapsula, tvrda</t>
  </si>
  <si>
    <t>12,5 mg</t>
  </si>
  <si>
    <t>kapsula</t>
  </si>
  <si>
    <t>lapatinib</t>
  </si>
  <si>
    <t>nilotinib</t>
  </si>
  <si>
    <t>200 mg</t>
  </si>
  <si>
    <t>pazopanib 200 mg i 400 mg</t>
  </si>
  <si>
    <t>afatinib 20 mg, 30 mg i 40 mg</t>
  </si>
  <si>
    <t>20 mg i 30 mg i 40 mg</t>
  </si>
  <si>
    <t>tretinoin</t>
  </si>
  <si>
    <t>kapsula, meka</t>
  </si>
  <si>
    <t>olaparib</t>
  </si>
  <si>
    <t>180 mcg</t>
  </si>
  <si>
    <t>tofacitinib</t>
  </si>
  <si>
    <t xml:space="preserve">5 mg </t>
  </si>
  <si>
    <t>vedolizumab</t>
  </si>
  <si>
    <t>300 mg</t>
  </si>
  <si>
    <t>baricitinib</t>
  </si>
  <si>
    <t>4 mg</t>
  </si>
  <si>
    <t>etanercept 25 mg i 50 mg</t>
  </si>
  <si>
    <t>prašak i rastvarač za rastvor za injekciju</t>
  </si>
  <si>
    <t>injekcioni špric i/ili pen sa uloškom</t>
  </si>
  <si>
    <t>infliksimab - referentni lek</t>
  </si>
  <si>
    <t>infliksimab - biološki sličan lek</t>
  </si>
  <si>
    <t>adalimumab</t>
  </si>
  <si>
    <t>40 mg</t>
  </si>
  <si>
    <t>golimumab 50 mg</t>
  </si>
  <si>
    <t>golimumab 100 mg</t>
  </si>
  <si>
    <t>ustekinumab 45 mg</t>
  </si>
  <si>
    <t>45 mg</t>
  </si>
  <si>
    <t>ustekinumab 90 mg</t>
  </si>
  <si>
    <t>90 mg</t>
  </si>
  <si>
    <t>tocilizumab, 80 mg, 200 mg i 400 mg</t>
  </si>
  <si>
    <t>80 mg i 200 mg i 400 mg</t>
  </si>
  <si>
    <t>mg</t>
  </si>
  <si>
    <t>tocilizumab 162 mg</t>
  </si>
  <si>
    <t>162mg</t>
  </si>
  <si>
    <t>sekukinumab</t>
  </si>
  <si>
    <t>lenalidomid 10 mg</t>
  </si>
  <si>
    <t>lenalidomid 25 mg</t>
  </si>
  <si>
    <t>ibandronat</t>
  </si>
  <si>
    <t>6 mg</t>
  </si>
  <si>
    <t>zoledronska kiselina</t>
  </si>
  <si>
    <t>bočica/ bočica staklena</t>
  </si>
  <si>
    <t>riluzol</t>
  </si>
  <si>
    <t>aflibercept</t>
  </si>
  <si>
    <t>400 mg + 
90 mg</t>
  </si>
  <si>
    <t>50 mg + 
100 mg</t>
  </si>
  <si>
    <t>Укупна количина</t>
  </si>
  <si>
    <t>Укупна процењена вредност</t>
  </si>
  <si>
    <t>Укупно за партију 15</t>
  </si>
  <si>
    <t>Укупно за партију 29</t>
  </si>
  <si>
    <t>Укупно за партију 30</t>
  </si>
  <si>
    <t>Укупно за партију 33</t>
  </si>
  <si>
    <t>Укупно за партију 20</t>
  </si>
  <si>
    <t>Укупно за партију 41</t>
  </si>
  <si>
    <t>ПРОЦЕЊЕНА ВРЕДНОСТ</t>
  </si>
  <si>
    <t>Укупно за партију 2</t>
  </si>
  <si>
    <t>4000 i.j.</t>
  </si>
  <si>
    <t>peginterferon alfa - 2a 180 mcg</t>
  </si>
  <si>
    <t>peginterferon alfa-2a 180 mcg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</si>
</sst>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9" fontId="1" fillId="0" borderId="0" xfId="1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zoomScaleNormal="100" workbookViewId="0">
      <selection activeCell="I50" sqref="I50"/>
    </sheetView>
  </sheetViews>
  <sheetFormatPr defaultRowHeight="15" x14ac:dyDescent="0.25"/>
  <cols>
    <col min="1" max="1" width="7.140625" style="15" customWidth="1"/>
    <col min="2" max="2" width="20.42578125" style="15" customWidth="1"/>
    <col min="3" max="3" width="14.85546875" style="15" customWidth="1"/>
    <col min="4" max="4" width="11.28515625" style="15" customWidth="1"/>
    <col min="5" max="5" width="9.85546875" style="15" customWidth="1"/>
    <col min="6" max="6" width="10.42578125" style="15" customWidth="1"/>
    <col min="7" max="7" width="9.140625" style="15"/>
    <col min="8" max="8" width="15.7109375" style="15" customWidth="1"/>
    <col min="9" max="9" width="9.140625" style="16"/>
    <col min="10" max="10" width="14.28515625" style="17" customWidth="1"/>
    <col min="11" max="11" width="9.140625" style="15"/>
    <col min="12" max="12" width="13.85546875" style="17" customWidth="1"/>
    <col min="13" max="13" width="9.140625" style="15"/>
    <col min="14" max="14" width="13.5703125" style="15" customWidth="1"/>
    <col min="15" max="15" width="9.140625" style="15"/>
    <col min="16" max="16" width="14.140625" style="5" customWidth="1"/>
    <col min="17" max="16384" width="9.140625" style="15"/>
  </cols>
  <sheetData>
    <row r="1" spans="1:14" ht="4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1" t="s">
        <v>6</v>
      </c>
      <c r="H1" s="8" t="s">
        <v>7</v>
      </c>
      <c r="I1" s="2" t="s">
        <v>8</v>
      </c>
      <c r="J1" s="11" t="s">
        <v>9</v>
      </c>
      <c r="K1" s="1" t="s">
        <v>10</v>
      </c>
      <c r="L1" s="11" t="s">
        <v>11</v>
      </c>
      <c r="M1" s="1" t="s">
        <v>121</v>
      </c>
      <c r="N1" s="1" t="s">
        <v>122</v>
      </c>
    </row>
    <row r="2" spans="1:14" ht="24" customHeight="1" x14ac:dyDescent="0.25">
      <c r="A2" s="8">
        <v>1</v>
      </c>
      <c r="B2" s="8" t="s">
        <v>12</v>
      </c>
      <c r="C2" s="8" t="s">
        <v>13</v>
      </c>
      <c r="D2" s="8" t="s">
        <v>14</v>
      </c>
      <c r="E2" s="8" t="s">
        <v>15</v>
      </c>
      <c r="F2" s="7">
        <v>1196.6600000000001</v>
      </c>
      <c r="G2" s="2">
        <v>72000</v>
      </c>
      <c r="H2" s="7">
        <f>G2*F2</f>
        <v>86159520</v>
      </c>
      <c r="I2" s="2">
        <v>30</v>
      </c>
      <c r="J2" s="11">
        <f>I2*F2</f>
        <v>35899.800000000003</v>
      </c>
      <c r="K2" s="1">
        <v>0</v>
      </c>
      <c r="L2" s="11">
        <f>F2*K2</f>
        <v>0</v>
      </c>
      <c r="M2" s="2">
        <f>G2+I2+K2</f>
        <v>72030</v>
      </c>
      <c r="N2" s="11">
        <f>H2+J2+L2</f>
        <v>86195419.799999997</v>
      </c>
    </row>
    <row r="3" spans="1:14" ht="24" customHeight="1" x14ac:dyDescent="0.25">
      <c r="A3" s="38">
        <v>2</v>
      </c>
      <c r="B3" s="41" t="s">
        <v>16</v>
      </c>
      <c r="C3" s="41" t="s">
        <v>13</v>
      </c>
      <c r="D3" s="10" t="s">
        <v>14</v>
      </c>
      <c r="E3" s="10" t="s">
        <v>15</v>
      </c>
      <c r="F3" s="10">
        <v>843.03</v>
      </c>
      <c r="G3" s="6">
        <v>22398</v>
      </c>
      <c r="H3" s="9">
        <f>G3*F3</f>
        <v>18882185.939999998</v>
      </c>
      <c r="I3" s="24">
        <v>168</v>
      </c>
      <c r="J3" s="25">
        <f t="shared" ref="J3:J17" si="0">I3*F3</f>
        <v>141629.04</v>
      </c>
      <c r="K3" s="26">
        <v>0</v>
      </c>
      <c r="L3" s="27">
        <f t="shared" ref="L3:L4" si="1">F3*K3</f>
        <v>0</v>
      </c>
      <c r="M3" s="24">
        <f t="shared" ref="M3:N73" si="2">G3+I3+K3</f>
        <v>22566</v>
      </c>
      <c r="N3" s="25">
        <f t="shared" ref="N3:N66" si="3">H3+J3+L3</f>
        <v>19023814.979999997</v>
      </c>
    </row>
    <row r="4" spans="1:14" ht="24" customHeight="1" x14ac:dyDescent="0.25">
      <c r="A4" s="39"/>
      <c r="B4" s="42"/>
      <c r="C4" s="43"/>
      <c r="D4" s="10" t="s">
        <v>131</v>
      </c>
      <c r="E4" s="10" t="s">
        <v>15</v>
      </c>
      <c r="F4" s="9">
        <v>1686.06</v>
      </c>
      <c r="G4" s="6">
        <v>4800</v>
      </c>
      <c r="H4" s="9">
        <f>G4*F4</f>
        <v>8093088</v>
      </c>
      <c r="I4" s="24">
        <v>36</v>
      </c>
      <c r="J4" s="25">
        <f t="shared" si="0"/>
        <v>60698.159999999996</v>
      </c>
      <c r="K4" s="26">
        <v>0</v>
      </c>
      <c r="L4" s="27">
        <f t="shared" si="1"/>
        <v>0</v>
      </c>
      <c r="M4" s="24">
        <f t="shared" ref="M4" si="4">G4+I4+K4</f>
        <v>4836</v>
      </c>
      <c r="N4" s="25">
        <f t="shared" ref="N4" si="5">H4+J4+L4</f>
        <v>8153786.1600000001</v>
      </c>
    </row>
    <row r="5" spans="1:14" ht="24" customHeight="1" x14ac:dyDescent="0.25">
      <c r="A5" s="40"/>
      <c r="B5" s="43"/>
      <c r="C5" s="44" t="s">
        <v>130</v>
      </c>
      <c r="D5" s="45"/>
      <c r="E5" s="45"/>
      <c r="F5" s="46"/>
      <c r="G5" s="36">
        <f>H3+H4</f>
        <v>26975273.939999998</v>
      </c>
      <c r="H5" s="37"/>
      <c r="I5" s="36">
        <f>J3+J4</f>
        <v>202327.2</v>
      </c>
      <c r="J5" s="37"/>
      <c r="K5" s="36">
        <f>L3+L4</f>
        <v>0</v>
      </c>
      <c r="L5" s="37"/>
      <c r="M5" s="36">
        <f>N3+N4</f>
        <v>27177601.139999997</v>
      </c>
      <c r="N5" s="37"/>
    </row>
    <row r="6" spans="1:14" ht="24" customHeight="1" x14ac:dyDescent="0.25">
      <c r="A6" s="8">
        <v>3</v>
      </c>
      <c r="B6" s="8" t="s">
        <v>17</v>
      </c>
      <c r="C6" s="8" t="s">
        <v>13</v>
      </c>
      <c r="D6" s="8" t="s">
        <v>14</v>
      </c>
      <c r="E6" s="8" t="s">
        <v>15</v>
      </c>
      <c r="F6" s="7">
        <v>1094.1600000000001</v>
      </c>
      <c r="G6" s="2">
        <v>123000</v>
      </c>
      <c r="H6" s="7">
        <f t="shared" ref="H6:H19" si="6">G6*F6</f>
        <v>134581680</v>
      </c>
      <c r="I6" s="2">
        <v>300</v>
      </c>
      <c r="J6" s="11">
        <f t="shared" si="0"/>
        <v>328248</v>
      </c>
      <c r="K6" s="1">
        <v>0</v>
      </c>
      <c r="L6" s="11">
        <f>F6*K6</f>
        <v>0</v>
      </c>
      <c r="M6" s="2">
        <f t="shared" si="2"/>
        <v>123300</v>
      </c>
      <c r="N6" s="11">
        <f t="shared" si="3"/>
        <v>134909928</v>
      </c>
    </row>
    <row r="7" spans="1:14" ht="24" customHeight="1" x14ac:dyDescent="0.25">
      <c r="A7" s="8">
        <v>4</v>
      </c>
      <c r="B7" s="8" t="s">
        <v>18</v>
      </c>
      <c r="C7" s="8" t="s">
        <v>13</v>
      </c>
      <c r="D7" s="8" t="s">
        <v>14</v>
      </c>
      <c r="E7" s="8" t="s">
        <v>15</v>
      </c>
      <c r="F7" s="7">
        <v>1180.45</v>
      </c>
      <c r="G7" s="2">
        <v>10998</v>
      </c>
      <c r="H7" s="7">
        <f t="shared" si="6"/>
        <v>12982589.1</v>
      </c>
      <c r="I7" s="2">
        <v>0</v>
      </c>
      <c r="J7" s="11">
        <f t="shared" si="0"/>
        <v>0</v>
      </c>
      <c r="K7" s="1">
        <v>0</v>
      </c>
      <c r="L7" s="11">
        <f t="shared" ref="L7:L19" si="7">F7*K7</f>
        <v>0</v>
      </c>
      <c r="M7" s="2">
        <f t="shared" si="2"/>
        <v>10998</v>
      </c>
      <c r="N7" s="11">
        <f t="shared" si="3"/>
        <v>12982589.1</v>
      </c>
    </row>
    <row r="8" spans="1:14" ht="40.5" customHeight="1" x14ac:dyDescent="0.25">
      <c r="A8" s="8">
        <v>5</v>
      </c>
      <c r="B8" s="8" t="s">
        <v>19</v>
      </c>
      <c r="C8" s="8" t="s">
        <v>13</v>
      </c>
      <c r="D8" s="8" t="s">
        <v>20</v>
      </c>
      <c r="E8" s="8" t="s">
        <v>21</v>
      </c>
      <c r="F8" s="8">
        <v>133.81</v>
      </c>
      <c r="G8" s="2">
        <v>1500000</v>
      </c>
      <c r="H8" s="7">
        <f t="shared" si="6"/>
        <v>200715000</v>
      </c>
      <c r="I8" s="2">
        <v>30000</v>
      </c>
      <c r="J8" s="11">
        <f t="shared" si="0"/>
        <v>4014300</v>
      </c>
      <c r="K8" s="1">
        <v>0</v>
      </c>
      <c r="L8" s="11">
        <f t="shared" si="7"/>
        <v>0</v>
      </c>
      <c r="M8" s="2">
        <f t="shared" si="2"/>
        <v>1530000</v>
      </c>
      <c r="N8" s="11">
        <f t="shared" si="3"/>
        <v>204729300</v>
      </c>
    </row>
    <row r="9" spans="1:14" ht="24" customHeight="1" x14ac:dyDescent="0.25">
      <c r="A9" s="8">
        <v>6</v>
      </c>
      <c r="B9" s="8" t="s">
        <v>22</v>
      </c>
      <c r="C9" s="8" t="s">
        <v>13</v>
      </c>
      <c r="D9" s="8" t="s">
        <v>23</v>
      </c>
      <c r="E9" s="8" t="s">
        <v>21</v>
      </c>
      <c r="F9" s="8">
        <v>176.36</v>
      </c>
      <c r="G9" s="2">
        <v>250000</v>
      </c>
      <c r="H9" s="7">
        <f t="shared" si="6"/>
        <v>44090000</v>
      </c>
      <c r="I9" s="2">
        <v>1750</v>
      </c>
      <c r="J9" s="11">
        <f t="shared" si="0"/>
        <v>308630</v>
      </c>
      <c r="K9" s="1">
        <v>0</v>
      </c>
      <c r="L9" s="11">
        <f t="shared" si="7"/>
        <v>0</v>
      </c>
      <c r="M9" s="2">
        <f t="shared" si="2"/>
        <v>251750</v>
      </c>
      <c r="N9" s="11">
        <f t="shared" si="3"/>
        <v>44398630</v>
      </c>
    </row>
    <row r="10" spans="1:14" ht="24" customHeight="1" x14ac:dyDescent="0.25">
      <c r="A10" s="3">
        <v>7</v>
      </c>
      <c r="B10" s="8" t="s">
        <v>24</v>
      </c>
      <c r="C10" s="8" t="s">
        <v>25</v>
      </c>
      <c r="D10" s="8" t="s">
        <v>26</v>
      </c>
      <c r="E10" s="8" t="s">
        <v>27</v>
      </c>
      <c r="F10" s="7">
        <v>1635.97</v>
      </c>
      <c r="G10" s="2">
        <v>1736</v>
      </c>
      <c r="H10" s="7">
        <f t="shared" si="6"/>
        <v>2840043.92</v>
      </c>
      <c r="I10" s="2">
        <v>0</v>
      </c>
      <c r="J10" s="11">
        <f t="shared" si="0"/>
        <v>0</v>
      </c>
      <c r="K10" s="1">
        <v>0</v>
      </c>
      <c r="L10" s="11">
        <f t="shared" si="7"/>
        <v>0</v>
      </c>
      <c r="M10" s="2">
        <f t="shared" si="2"/>
        <v>1736</v>
      </c>
      <c r="N10" s="11">
        <f t="shared" si="3"/>
        <v>2840043.92</v>
      </c>
    </row>
    <row r="11" spans="1:14" ht="24" customHeight="1" x14ac:dyDescent="0.25">
      <c r="A11" s="3">
        <v>8</v>
      </c>
      <c r="B11" s="8" t="s">
        <v>28</v>
      </c>
      <c r="C11" s="8" t="s">
        <v>25</v>
      </c>
      <c r="D11" s="8" t="s">
        <v>29</v>
      </c>
      <c r="E11" s="8" t="s">
        <v>27</v>
      </c>
      <c r="F11" s="7">
        <v>18658.22</v>
      </c>
      <c r="G11" s="2">
        <v>1736</v>
      </c>
      <c r="H11" s="7">
        <f t="shared" si="6"/>
        <v>32390669.920000002</v>
      </c>
      <c r="I11" s="2">
        <v>0</v>
      </c>
      <c r="J11" s="11">
        <f t="shared" si="0"/>
        <v>0</v>
      </c>
      <c r="K11" s="1">
        <v>0</v>
      </c>
      <c r="L11" s="11">
        <f t="shared" si="7"/>
        <v>0</v>
      </c>
      <c r="M11" s="2">
        <f t="shared" si="2"/>
        <v>1736</v>
      </c>
      <c r="N11" s="11">
        <f t="shared" si="3"/>
        <v>32390669.920000002</v>
      </c>
    </row>
    <row r="12" spans="1:14" ht="24" customHeight="1" x14ac:dyDescent="0.25">
      <c r="A12" s="3">
        <v>9</v>
      </c>
      <c r="B12" s="8" t="s">
        <v>30</v>
      </c>
      <c r="C12" s="8" t="s">
        <v>25</v>
      </c>
      <c r="D12" s="8" t="s">
        <v>31</v>
      </c>
      <c r="E12" s="8" t="s">
        <v>27</v>
      </c>
      <c r="F12" s="7">
        <v>40508.47</v>
      </c>
      <c r="G12" s="1">
        <v>308</v>
      </c>
      <c r="H12" s="7">
        <f t="shared" si="6"/>
        <v>12476608.76</v>
      </c>
      <c r="I12" s="2">
        <v>0</v>
      </c>
      <c r="J12" s="11">
        <f t="shared" si="0"/>
        <v>0</v>
      </c>
      <c r="K12" s="1">
        <v>0</v>
      </c>
      <c r="L12" s="11">
        <f t="shared" si="7"/>
        <v>0</v>
      </c>
      <c r="M12" s="2">
        <f t="shared" si="2"/>
        <v>308</v>
      </c>
      <c r="N12" s="11">
        <f t="shared" si="3"/>
        <v>12476608.76</v>
      </c>
    </row>
    <row r="13" spans="1:14" ht="24" x14ac:dyDescent="0.25">
      <c r="A13" s="3">
        <v>10</v>
      </c>
      <c r="B13" s="8" t="s">
        <v>32</v>
      </c>
      <c r="C13" s="8" t="s">
        <v>25</v>
      </c>
      <c r="D13" s="8" t="s">
        <v>119</v>
      </c>
      <c r="E13" s="8" t="s">
        <v>27</v>
      </c>
      <c r="F13" s="7">
        <v>41380.67</v>
      </c>
      <c r="G13" s="1">
        <v>868</v>
      </c>
      <c r="H13" s="7">
        <f t="shared" si="6"/>
        <v>35918421.559999995</v>
      </c>
      <c r="I13" s="2">
        <v>168</v>
      </c>
      <c r="J13" s="11">
        <f t="shared" si="0"/>
        <v>6951952.5599999996</v>
      </c>
      <c r="K13" s="1">
        <v>0</v>
      </c>
      <c r="L13" s="11">
        <f t="shared" si="7"/>
        <v>0</v>
      </c>
      <c r="M13" s="2">
        <f t="shared" si="2"/>
        <v>1036</v>
      </c>
      <c r="N13" s="11">
        <f t="shared" si="3"/>
        <v>42870374.119999997</v>
      </c>
    </row>
    <row r="14" spans="1:14" ht="24" x14ac:dyDescent="0.25">
      <c r="A14" s="3">
        <v>11</v>
      </c>
      <c r="B14" s="8" t="s">
        <v>33</v>
      </c>
      <c r="C14" s="8" t="s">
        <v>25</v>
      </c>
      <c r="D14" s="8" t="s">
        <v>120</v>
      </c>
      <c r="E14" s="8" t="s">
        <v>27</v>
      </c>
      <c r="F14" s="7">
        <v>29772.91</v>
      </c>
      <c r="G14" s="1">
        <v>896</v>
      </c>
      <c r="H14" s="7">
        <f t="shared" si="6"/>
        <v>26676527.359999999</v>
      </c>
      <c r="I14" s="2">
        <v>84</v>
      </c>
      <c r="J14" s="11">
        <f t="shared" si="0"/>
        <v>2500924.44</v>
      </c>
      <c r="K14" s="1">
        <v>28</v>
      </c>
      <c r="L14" s="11">
        <f t="shared" si="7"/>
        <v>833641.48</v>
      </c>
      <c r="M14" s="2">
        <f t="shared" si="2"/>
        <v>1008</v>
      </c>
      <c r="N14" s="11">
        <f t="shared" si="3"/>
        <v>30011093.280000001</v>
      </c>
    </row>
    <row r="15" spans="1:14" ht="36" x14ac:dyDescent="0.25">
      <c r="A15" s="8">
        <v>12</v>
      </c>
      <c r="B15" s="8" t="s">
        <v>34</v>
      </c>
      <c r="C15" s="8" t="s">
        <v>35</v>
      </c>
      <c r="D15" s="8" t="s">
        <v>36</v>
      </c>
      <c r="E15" s="8" t="s">
        <v>37</v>
      </c>
      <c r="F15" s="7">
        <v>9857.7999999999993</v>
      </c>
      <c r="G15" s="1">
        <v>10</v>
      </c>
      <c r="H15" s="7">
        <f t="shared" si="6"/>
        <v>98578</v>
      </c>
      <c r="I15" s="2">
        <v>0</v>
      </c>
      <c r="J15" s="11">
        <f t="shared" si="0"/>
        <v>0</v>
      </c>
      <c r="K15" s="1">
        <v>0</v>
      </c>
      <c r="L15" s="11">
        <f t="shared" si="7"/>
        <v>0</v>
      </c>
      <c r="M15" s="2">
        <f>G15+I15+K15</f>
        <v>10</v>
      </c>
      <c r="N15" s="11">
        <f t="shared" si="3"/>
        <v>98578</v>
      </c>
    </row>
    <row r="16" spans="1:14" ht="36" x14ac:dyDescent="0.25">
      <c r="A16" s="8">
        <v>13</v>
      </c>
      <c r="B16" s="8" t="s">
        <v>38</v>
      </c>
      <c r="C16" s="8" t="s">
        <v>35</v>
      </c>
      <c r="D16" s="8" t="s">
        <v>39</v>
      </c>
      <c r="E16" s="8" t="s">
        <v>37</v>
      </c>
      <c r="F16" s="7">
        <v>49289</v>
      </c>
      <c r="G16" s="1">
        <v>320</v>
      </c>
      <c r="H16" s="7">
        <f t="shared" si="6"/>
        <v>15772480</v>
      </c>
      <c r="I16" s="2">
        <v>0</v>
      </c>
      <c r="J16" s="11">
        <f t="shared" si="0"/>
        <v>0</v>
      </c>
      <c r="K16" s="1">
        <v>0</v>
      </c>
      <c r="L16" s="11">
        <f t="shared" si="7"/>
        <v>0</v>
      </c>
      <c r="M16" s="2">
        <f t="shared" si="2"/>
        <v>320</v>
      </c>
      <c r="N16" s="11">
        <f t="shared" si="3"/>
        <v>15772480</v>
      </c>
    </row>
    <row r="17" spans="1:14" ht="24" x14ac:dyDescent="0.25">
      <c r="A17" s="1">
        <v>14</v>
      </c>
      <c r="B17" s="4" t="s">
        <v>40</v>
      </c>
      <c r="C17" s="8" t="s">
        <v>41</v>
      </c>
      <c r="D17" s="8" t="s">
        <v>42</v>
      </c>
      <c r="E17" s="8" t="s">
        <v>37</v>
      </c>
      <c r="F17" s="7">
        <v>12406</v>
      </c>
      <c r="G17" s="1">
        <v>600</v>
      </c>
      <c r="H17" s="7">
        <f t="shared" si="6"/>
        <v>7443600</v>
      </c>
      <c r="I17" s="2">
        <v>60</v>
      </c>
      <c r="J17" s="11">
        <f t="shared" si="0"/>
        <v>744360</v>
      </c>
      <c r="K17" s="1">
        <v>0</v>
      </c>
      <c r="L17" s="11">
        <f t="shared" si="7"/>
        <v>0</v>
      </c>
      <c r="M17" s="2">
        <f t="shared" si="2"/>
        <v>660</v>
      </c>
      <c r="N17" s="11">
        <f t="shared" si="3"/>
        <v>8187960</v>
      </c>
    </row>
    <row r="18" spans="1:14" ht="24" customHeight="1" x14ac:dyDescent="0.25">
      <c r="A18" s="28">
        <v>15</v>
      </c>
      <c r="B18" s="28" t="s">
        <v>43</v>
      </c>
      <c r="C18" s="28" t="s">
        <v>44</v>
      </c>
      <c r="D18" s="8" t="s">
        <v>36</v>
      </c>
      <c r="E18" s="8" t="s">
        <v>45</v>
      </c>
      <c r="F18" s="7">
        <v>19883.05</v>
      </c>
      <c r="G18" s="2">
        <v>1100</v>
      </c>
      <c r="H18" s="7">
        <f t="shared" si="6"/>
        <v>21871355</v>
      </c>
      <c r="I18" s="2">
        <v>100</v>
      </c>
      <c r="J18" s="11">
        <f>I18*F18</f>
        <v>1988305</v>
      </c>
      <c r="K18" s="1">
        <v>0</v>
      </c>
      <c r="L18" s="11">
        <f t="shared" si="7"/>
        <v>0</v>
      </c>
      <c r="M18" s="2">
        <f t="shared" si="2"/>
        <v>1200</v>
      </c>
      <c r="N18" s="11">
        <f t="shared" si="3"/>
        <v>23859660</v>
      </c>
    </row>
    <row r="19" spans="1:14" ht="24" customHeight="1" x14ac:dyDescent="0.25">
      <c r="A19" s="28"/>
      <c r="B19" s="28"/>
      <c r="C19" s="28"/>
      <c r="D19" s="8" t="s">
        <v>39</v>
      </c>
      <c r="E19" s="8" t="s">
        <v>45</v>
      </c>
      <c r="F19" s="7">
        <v>99329.600000000006</v>
      </c>
      <c r="G19" s="2">
        <v>1400</v>
      </c>
      <c r="H19" s="7">
        <f t="shared" si="6"/>
        <v>139061440</v>
      </c>
      <c r="I19" s="2">
        <v>80</v>
      </c>
      <c r="J19" s="11">
        <f>I19*F19</f>
        <v>7946368</v>
      </c>
      <c r="K19" s="1">
        <v>0</v>
      </c>
      <c r="L19" s="11">
        <f t="shared" si="7"/>
        <v>0</v>
      </c>
      <c r="M19" s="2">
        <f t="shared" si="2"/>
        <v>1480</v>
      </c>
      <c r="N19" s="11">
        <f t="shared" si="3"/>
        <v>147007808</v>
      </c>
    </row>
    <row r="20" spans="1:14" ht="24" customHeight="1" x14ac:dyDescent="0.25">
      <c r="A20" s="28"/>
      <c r="B20" s="28"/>
      <c r="C20" s="29" t="s">
        <v>123</v>
      </c>
      <c r="D20" s="30"/>
      <c r="E20" s="30"/>
      <c r="F20" s="31"/>
      <c r="G20" s="34">
        <f>H18+H19</f>
        <v>160932795</v>
      </c>
      <c r="H20" s="28"/>
      <c r="I20" s="34">
        <f>J18+J19</f>
        <v>9934673</v>
      </c>
      <c r="J20" s="28"/>
      <c r="K20" s="34">
        <f>L18+L19</f>
        <v>0</v>
      </c>
      <c r="L20" s="28"/>
      <c r="M20" s="36">
        <f>N18+N19</f>
        <v>170867468</v>
      </c>
      <c r="N20" s="37"/>
    </row>
    <row r="21" spans="1:14" ht="24" customHeight="1" x14ac:dyDescent="0.25">
      <c r="A21" s="8">
        <v>16</v>
      </c>
      <c r="B21" s="8" t="s">
        <v>46</v>
      </c>
      <c r="C21" s="8" t="s">
        <v>13</v>
      </c>
      <c r="D21" s="8" t="s">
        <v>47</v>
      </c>
      <c r="E21" s="8" t="s">
        <v>37</v>
      </c>
      <c r="F21" s="7">
        <v>175424.7</v>
      </c>
      <c r="G21" s="2">
        <v>1600</v>
      </c>
      <c r="H21" s="7">
        <f>G21*F21</f>
        <v>280679520</v>
      </c>
      <c r="I21" s="2">
        <v>8</v>
      </c>
      <c r="J21" s="11">
        <f>I21*F21</f>
        <v>1403397.6</v>
      </c>
      <c r="K21" s="1">
        <v>0</v>
      </c>
      <c r="L21" s="11">
        <f>F21*K21</f>
        <v>0</v>
      </c>
      <c r="M21" s="2">
        <f>G21+I21+K21</f>
        <v>1608</v>
      </c>
      <c r="N21" s="11">
        <f t="shared" si="3"/>
        <v>282082917.60000002</v>
      </c>
    </row>
    <row r="22" spans="1:14" ht="41.25" customHeight="1" x14ac:dyDescent="0.25">
      <c r="A22" s="8">
        <v>17</v>
      </c>
      <c r="B22" s="8" t="s">
        <v>48</v>
      </c>
      <c r="C22" s="8" t="s">
        <v>49</v>
      </c>
      <c r="D22" s="8" t="s">
        <v>50</v>
      </c>
      <c r="E22" s="8" t="s">
        <v>45</v>
      </c>
      <c r="F22" s="7">
        <v>176297.4</v>
      </c>
      <c r="G22" s="1">
        <v>450</v>
      </c>
      <c r="H22" s="7">
        <f t="shared" ref="H22:H26" si="8">G22*F22</f>
        <v>79333830</v>
      </c>
      <c r="I22" s="2">
        <v>18</v>
      </c>
      <c r="J22" s="11">
        <f t="shared" ref="J22:J26" si="9">I22*F22</f>
        <v>3173353.1999999997</v>
      </c>
      <c r="K22" s="1">
        <v>0</v>
      </c>
      <c r="L22" s="11">
        <f t="shared" ref="L22:L26" si="10">F22*K22</f>
        <v>0</v>
      </c>
      <c r="M22" s="2">
        <f t="shared" si="2"/>
        <v>468</v>
      </c>
      <c r="N22" s="11">
        <f t="shared" si="3"/>
        <v>82507183.200000003</v>
      </c>
    </row>
    <row r="23" spans="1:14" ht="24" customHeight="1" x14ac:dyDescent="0.25">
      <c r="A23" s="8">
        <v>18</v>
      </c>
      <c r="B23" s="8" t="s">
        <v>51</v>
      </c>
      <c r="C23" s="8" t="s">
        <v>13</v>
      </c>
      <c r="D23" s="8" t="s">
        <v>52</v>
      </c>
      <c r="E23" s="8" t="s">
        <v>37</v>
      </c>
      <c r="F23" s="7">
        <v>158667.70000000001</v>
      </c>
      <c r="G23" s="2">
        <v>2000</v>
      </c>
      <c r="H23" s="7">
        <f t="shared" si="8"/>
        <v>317335400</v>
      </c>
      <c r="I23" s="2">
        <v>18</v>
      </c>
      <c r="J23" s="11">
        <f t="shared" si="9"/>
        <v>2856018.6</v>
      </c>
      <c r="K23" s="1">
        <v>0</v>
      </c>
      <c r="L23" s="11">
        <f t="shared" si="10"/>
        <v>0</v>
      </c>
      <c r="M23" s="2">
        <f t="shared" si="2"/>
        <v>2018</v>
      </c>
      <c r="N23" s="11">
        <f t="shared" si="3"/>
        <v>320191418.60000002</v>
      </c>
    </row>
    <row r="24" spans="1:14" ht="24" customHeight="1" x14ac:dyDescent="0.25">
      <c r="A24" s="8">
        <v>19</v>
      </c>
      <c r="B24" s="8" t="s">
        <v>53</v>
      </c>
      <c r="C24" s="8" t="s">
        <v>54</v>
      </c>
      <c r="D24" s="8" t="s">
        <v>36</v>
      </c>
      <c r="E24" s="8" t="s">
        <v>37</v>
      </c>
      <c r="F24" s="7">
        <v>19753.599999999999</v>
      </c>
      <c r="G24" s="2">
        <v>14000</v>
      </c>
      <c r="H24" s="7">
        <f t="shared" si="8"/>
        <v>276550400</v>
      </c>
      <c r="I24" s="2">
        <v>260</v>
      </c>
      <c r="J24" s="11">
        <f t="shared" si="9"/>
        <v>5135936</v>
      </c>
      <c r="K24" s="1">
        <v>0</v>
      </c>
      <c r="L24" s="11">
        <f t="shared" si="10"/>
        <v>0</v>
      </c>
      <c r="M24" s="2">
        <f t="shared" si="2"/>
        <v>14260</v>
      </c>
      <c r="N24" s="11">
        <f t="shared" si="3"/>
        <v>281686336</v>
      </c>
    </row>
    <row r="25" spans="1:14" ht="24" customHeight="1" x14ac:dyDescent="0.25">
      <c r="A25" s="28">
        <v>20</v>
      </c>
      <c r="B25" s="28" t="s">
        <v>55</v>
      </c>
      <c r="C25" s="28" t="s">
        <v>44</v>
      </c>
      <c r="D25" s="8" t="s">
        <v>36</v>
      </c>
      <c r="E25" s="8" t="s">
        <v>45</v>
      </c>
      <c r="F25" s="7">
        <v>31143.1</v>
      </c>
      <c r="G25" s="2">
        <v>2200</v>
      </c>
      <c r="H25" s="7">
        <f t="shared" si="8"/>
        <v>68514820</v>
      </c>
      <c r="I25" s="2">
        <v>20</v>
      </c>
      <c r="J25" s="11">
        <f t="shared" si="9"/>
        <v>622862</v>
      </c>
      <c r="K25" s="1">
        <v>0</v>
      </c>
      <c r="L25" s="11">
        <f t="shared" si="10"/>
        <v>0</v>
      </c>
      <c r="M25" s="2">
        <f t="shared" si="2"/>
        <v>2220</v>
      </c>
      <c r="N25" s="11">
        <f t="shared" si="3"/>
        <v>69137682</v>
      </c>
    </row>
    <row r="26" spans="1:14" ht="24" customHeight="1" x14ac:dyDescent="0.25">
      <c r="A26" s="28"/>
      <c r="B26" s="28"/>
      <c r="C26" s="28"/>
      <c r="D26" s="8" t="s">
        <v>31</v>
      </c>
      <c r="E26" s="8" t="s">
        <v>45</v>
      </c>
      <c r="F26" s="7">
        <v>124728.2</v>
      </c>
      <c r="G26" s="2">
        <v>1900</v>
      </c>
      <c r="H26" s="7">
        <f t="shared" si="8"/>
        <v>236983580</v>
      </c>
      <c r="I26" s="2">
        <v>40</v>
      </c>
      <c r="J26" s="11">
        <f t="shared" si="9"/>
        <v>4989128</v>
      </c>
      <c r="K26" s="1">
        <v>0</v>
      </c>
      <c r="L26" s="11">
        <f t="shared" si="10"/>
        <v>0</v>
      </c>
      <c r="M26" s="2">
        <f t="shared" si="2"/>
        <v>1940</v>
      </c>
      <c r="N26" s="11">
        <f t="shared" si="3"/>
        <v>241972708</v>
      </c>
    </row>
    <row r="27" spans="1:14" ht="24" customHeight="1" x14ac:dyDescent="0.25">
      <c r="A27" s="28"/>
      <c r="B27" s="28"/>
      <c r="C27" s="29" t="s">
        <v>127</v>
      </c>
      <c r="D27" s="30"/>
      <c r="E27" s="30"/>
      <c r="F27" s="31"/>
      <c r="G27" s="34">
        <f>H25+H26</f>
        <v>305498400</v>
      </c>
      <c r="H27" s="28"/>
      <c r="I27" s="34">
        <f>J25+J26</f>
        <v>5611990</v>
      </c>
      <c r="J27" s="28"/>
      <c r="K27" s="34">
        <f>L25+L26</f>
        <v>0</v>
      </c>
      <c r="L27" s="28"/>
      <c r="M27" s="36">
        <f>N25+N26</f>
        <v>311110390</v>
      </c>
      <c r="N27" s="37"/>
    </row>
    <row r="28" spans="1:14" ht="24" customHeight="1" x14ac:dyDescent="0.25">
      <c r="A28" s="8">
        <v>21</v>
      </c>
      <c r="B28" s="8" t="s">
        <v>56</v>
      </c>
      <c r="C28" s="8" t="s">
        <v>44</v>
      </c>
      <c r="D28" s="8" t="s">
        <v>36</v>
      </c>
      <c r="E28" s="8" t="s">
        <v>37</v>
      </c>
      <c r="F28" s="7">
        <v>42714.6</v>
      </c>
      <c r="G28" s="2">
        <v>1300</v>
      </c>
      <c r="H28" s="7">
        <f>G28*F28</f>
        <v>55528980</v>
      </c>
      <c r="I28" s="2">
        <v>170</v>
      </c>
      <c r="J28" s="11">
        <f>I28*F28</f>
        <v>7261482</v>
      </c>
      <c r="K28" s="1">
        <v>0</v>
      </c>
      <c r="L28" s="11">
        <f>K28*F28</f>
        <v>0</v>
      </c>
      <c r="M28" s="2">
        <f>G28+I28+K28</f>
        <v>1470</v>
      </c>
      <c r="N28" s="11">
        <f t="shared" si="3"/>
        <v>62790462</v>
      </c>
    </row>
    <row r="29" spans="1:14" ht="24" customHeight="1" x14ac:dyDescent="0.25">
      <c r="A29" s="8">
        <v>22</v>
      </c>
      <c r="B29" s="8" t="s">
        <v>57</v>
      </c>
      <c r="C29" s="8" t="s">
        <v>35</v>
      </c>
      <c r="D29" s="8" t="s">
        <v>58</v>
      </c>
      <c r="E29" s="8" t="s">
        <v>37</v>
      </c>
      <c r="F29" s="7">
        <v>368073.4</v>
      </c>
      <c r="G29" s="1">
        <v>476</v>
      </c>
      <c r="H29" s="7">
        <f t="shared" ref="H29:H38" si="11">G29*F29</f>
        <v>175202938.40000001</v>
      </c>
      <c r="I29" s="2">
        <v>12</v>
      </c>
      <c r="J29" s="11">
        <f t="shared" ref="J29:J38" si="12">I29*F29</f>
        <v>4416880.8000000007</v>
      </c>
      <c r="K29" s="1">
        <v>0</v>
      </c>
      <c r="L29" s="11">
        <f t="shared" ref="L29:L37" si="13">K29*F29</f>
        <v>0</v>
      </c>
      <c r="M29" s="2">
        <f t="shared" si="2"/>
        <v>488</v>
      </c>
      <c r="N29" s="11">
        <f t="shared" si="3"/>
        <v>179619819.20000002</v>
      </c>
    </row>
    <row r="30" spans="1:14" ht="24" customHeight="1" x14ac:dyDescent="0.25">
      <c r="A30" s="3">
        <v>23</v>
      </c>
      <c r="B30" s="8" t="s">
        <v>59</v>
      </c>
      <c r="C30" s="8" t="s">
        <v>44</v>
      </c>
      <c r="D30" s="8" t="s">
        <v>60</v>
      </c>
      <c r="E30" s="8" t="s">
        <v>37</v>
      </c>
      <c r="F30" s="7">
        <v>278549.90000000002</v>
      </c>
      <c r="G30" s="2">
        <v>2250</v>
      </c>
      <c r="H30" s="7">
        <f t="shared" si="11"/>
        <v>626737275</v>
      </c>
      <c r="I30" s="2">
        <v>12</v>
      </c>
      <c r="J30" s="11">
        <f t="shared" si="12"/>
        <v>3342598.8000000003</v>
      </c>
      <c r="K30" s="1">
        <v>0</v>
      </c>
      <c r="L30" s="11">
        <f t="shared" si="13"/>
        <v>0</v>
      </c>
      <c r="M30" s="2">
        <f t="shared" si="2"/>
        <v>2262</v>
      </c>
      <c r="N30" s="11">
        <f t="shared" si="3"/>
        <v>630079873.79999995</v>
      </c>
    </row>
    <row r="31" spans="1:14" ht="24" customHeight="1" x14ac:dyDescent="0.25">
      <c r="A31" s="3">
        <v>24</v>
      </c>
      <c r="B31" s="8" t="s">
        <v>61</v>
      </c>
      <c r="C31" s="8" t="s">
        <v>35</v>
      </c>
      <c r="D31" s="8" t="s">
        <v>36</v>
      </c>
      <c r="E31" s="8" t="s">
        <v>37</v>
      </c>
      <c r="F31" s="7">
        <v>193205.7</v>
      </c>
      <c r="G31" s="2">
        <v>1260</v>
      </c>
      <c r="H31" s="7">
        <f t="shared" si="11"/>
        <v>243439182</v>
      </c>
      <c r="I31" s="2">
        <v>0</v>
      </c>
      <c r="J31" s="11">
        <f t="shared" si="12"/>
        <v>0</v>
      </c>
      <c r="K31" s="1">
        <v>0</v>
      </c>
      <c r="L31" s="11">
        <f t="shared" si="13"/>
        <v>0</v>
      </c>
      <c r="M31" s="2">
        <f t="shared" si="2"/>
        <v>1260</v>
      </c>
      <c r="N31" s="11">
        <f t="shared" si="3"/>
        <v>243439182</v>
      </c>
    </row>
    <row r="32" spans="1:14" ht="24" customHeight="1" x14ac:dyDescent="0.25">
      <c r="A32" s="3">
        <v>25</v>
      </c>
      <c r="B32" s="8" t="s">
        <v>62</v>
      </c>
      <c r="C32" s="8" t="s">
        <v>35</v>
      </c>
      <c r="D32" s="8" t="s">
        <v>63</v>
      </c>
      <c r="E32" s="8" t="s">
        <v>37</v>
      </c>
      <c r="F32" s="7">
        <v>308922</v>
      </c>
      <c r="G32" s="2">
        <v>1260</v>
      </c>
      <c r="H32" s="7">
        <f t="shared" si="11"/>
        <v>389241720</v>
      </c>
      <c r="I32" s="2">
        <v>0</v>
      </c>
      <c r="J32" s="11">
        <f t="shared" si="12"/>
        <v>0</v>
      </c>
      <c r="K32" s="1">
        <v>0</v>
      </c>
      <c r="L32" s="11">
        <f t="shared" si="13"/>
        <v>0</v>
      </c>
      <c r="M32" s="2">
        <f t="shared" si="2"/>
        <v>1260</v>
      </c>
      <c r="N32" s="11">
        <f t="shared" si="3"/>
        <v>389241720</v>
      </c>
    </row>
    <row r="33" spans="1:14" ht="24" customHeight="1" x14ac:dyDescent="0.25">
      <c r="A33" s="3">
        <v>26</v>
      </c>
      <c r="B33" s="8" t="s">
        <v>64</v>
      </c>
      <c r="C33" s="8" t="s">
        <v>44</v>
      </c>
      <c r="D33" s="8" t="s">
        <v>65</v>
      </c>
      <c r="E33" s="8" t="s">
        <v>37</v>
      </c>
      <c r="F33" s="7">
        <v>136706.79999999999</v>
      </c>
      <c r="G33" s="1">
        <v>700</v>
      </c>
      <c r="H33" s="7">
        <f t="shared" si="11"/>
        <v>95694759.999999985</v>
      </c>
      <c r="I33" s="2">
        <v>9</v>
      </c>
      <c r="J33" s="11">
        <f t="shared" si="12"/>
        <v>1230361.2</v>
      </c>
      <c r="K33" s="1">
        <v>0</v>
      </c>
      <c r="L33" s="11">
        <f t="shared" si="13"/>
        <v>0</v>
      </c>
      <c r="M33" s="2">
        <f t="shared" si="2"/>
        <v>709</v>
      </c>
      <c r="N33" s="11">
        <f t="shared" si="3"/>
        <v>96925121.199999988</v>
      </c>
    </row>
    <row r="34" spans="1:14" ht="24" customHeight="1" x14ac:dyDescent="0.25">
      <c r="A34" s="8">
        <v>27</v>
      </c>
      <c r="B34" s="8" t="s">
        <v>66</v>
      </c>
      <c r="C34" s="8" t="s">
        <v>67</v>
      </c>
      <c r="D34" s="8" t="s">
        <v>36</v>
      </c>
      <c r="E34" s="8" t="s">
        <v>37</v>
      </c>
      <c r="F34" s="7">
        <v>313509</v>
      </c>
      <c r="G34" s="2">
        <v>1251</v>
      </c>
      <c r="H34" s="7">
        <f t="shared" si="11"/>
        <v>392199759</v>
      </c>
      <c r="I34" s="2">
        <v>0</v>
      </c>
      <c r="J34" s="11">
        <f t="shared" si="12"/>
        <v>0</v>
      </c>
      <c r="K34" s="1">
        <v>0</v>
      </c>
      <c r="L34" s="11">
        <f t="shared" si="13"/>
        <v>0</v>
      </c>
      <c r="M34" s="2">
        <f t="shared" si="2"/>
        <v>1251</v>
      </c>
      <c r="N34" s="11">
        <f t="shared" si="3"/>
        <v>392199759</v>
      </c>
    </row>
    <row r="35" spans="1:14" ht="24" customHeight="1" x14ac:dyDescent="0.25">
      <c r="A35" s="8">
        <v>28</v>
      </c>
      <c r="B35" s="8" t="s">
        <v>68</v>
      </c>
      <c r="C35" s="8" t="s">
        <v>25</v>
      </c>
      <c r="D35" s="8" t="s">
        <v>26</v>
      </c>
      <c r="E35" s="8" t="s">
        <v>27</v>
      </c>
      <c r="F35" s="7">
        <v>7324.05</v>
      </c>
      <c r="G35" s="2">
        <v>12600</v>
      </c>
      <c r="H35" s="7">
        <f t="shared" si="11"/>
        <v>92283030</v>
      </c>
      <c r="I35" s="2">
        <v>0</v>
      </c>
      <c r="J35" s="11">
        <f t="shared" si="12"/>
        <v>0</v>
      </c>
      <c r="K35" s="1">
        <v>0</v>
      </c>
      <c r="L35" s="11">
        <f t="shared" si="13"/>
        <v>0</v>
      </c>
      <c r="M35" s="2">
        <f t="shared" si="2"/>
        <v>12600</v>
      </c>
      <c r="N35" s="11">
        <f t="shared" si="3"/>
        <v>92283030</v>
      </c>
    </row>
    <row r="36" spans="1:14" ht="24" customHeight="1" x14ac:dyDescent="0.25">
      <c r="A36" s="28">
        <v>29</v>
      </c>
      <c r="B36" s="28" t="s">
        <v>69</v>
      </c>
      <c r="C36" s="8" t="s">
        <v>25</v>
      </c>
      <c r="D36" s="8" t="s">
        <v>70</v>
      </c>
      <c r="E36" s="8" t="s">
        <v>27</v>
      </c>
      <c r="F36" s="8">
        <v>980.01</v>
      </c>
      <c r="G36" s="1">
        <v>450</v>
      </c>
      <c r="H36" s="7">
        <f t="shared" si="11"/>
        <v>441004.5</v>
      </c>
      <c r="I36" s="2">
        <v>0</v>
      </c>
      <c r="J36" s="11">
        <f t="shared" si="12"/>
        <v>0</v>
      </c>
      <c r="K36" s="1">
        <v>0</v>
      </c>
      <c r="L36" s="11">
        <f t="shared" si="13"/>
        <v>0</v>
      </c>
      <c r="M36" s="2">
        <f>G36+I36+K36</f>
        <v>450</v>
      </c>
      <c r="N36" s="11">
        <f t="shared" si="3"/>
        <v>441004.5</v>
      </c>
    </row>
    <row r="37" spans="1:14" ht="24" customHeight="1" x14ac:dyDescent="0.25">
      <c r="A37" s="28"/>
      <c r="B37" s="28"/>
      <c r="C37" s="8" t="s">
        <v>25</v>
      </c>
      <c r="D37" s="8" t="s">
        <v>36</v>
      </c>
      <c r="E37" s="8" t="s">
        <v>27</v>
      </c>
      <c r="F37" s="7">
        <v>2384.5300000000002</v>
      </c>
      <c r="G37" s="1">
        <v>900</v>
      </c>
      <c r="H37" s="7">
        <f t="shared" si="11"/>
        <v>2146077</v>
      </c>
      <c r="I37" s="2">
        <v>0</v>
      </c>
      <c r="J37" s="11">
        <f t="shared" si="12"/>
        <v>0</v>
      </c>
      <c r="K37" s="1">
        <v>0</v>
      </c>
      <c r="L37" s="11">
        <f t="shared" si="13"/>
        <v>0</v>
      </c>
      <c r="M37" s="2">
        <f t="shared" si="2"/>
        <v>900</v>
      </c>
      <c r="N37" s="11">
        <f t="shared" si="3"/>
        <v>2146077</v>
      </c>
    </row>
    <row r="38" spans="1:14" ht="24" customHeight="1" x14ac:dyDescent="0.25">
      <c r="A38" s="28"/>
      <c r="B38" s="28"/>
      <c r="C38" s="8" t="s">
        <v>25</v>
      </c>
      <c r="D38" s="8" t="s">
        <v>71</v>
      </c>
      <c r="E38" s="8" t="s">
        <v>27</v>
      </c>
      <c r="F38" s="7">
        <v>3730.13</v>
      </c>
      <c r="G38" s="2">
        <v>10020</v>
      </c>
      <c r="H38" s="7">
        <f t="shared" si="11"/>
        <v>37375902.600000001</v>
      </c>
      <c r="I38" s="2">
        <v>0</v>
      </c>
      <c r="J38" s="11">
        <f t="shared" si="12"/>
        <v>0</v>
      </c>
      <c r="K38" s="1">
        <v>0</v>
      </c>
      <c r="L38" s="11">
        <f>K38*F38</f>
        <v>0</v>
      </c>
      <c r="M38" s="2">
        <f t="shared" si="2"/>
        <v>10020</v>
      </c>
      <c r="N38" s="11">
        <f t="shared" si="3"/>
        <v>37375902.600000001</v>
      </c>
    </row>
    <row r="39" spans="1:14" ht="24" customHeight="1" x14ac:dyDescent="0.25">
      <c r="A39" s="28"/>
      <c r="B39" s="28"/>
      <c r="C39" s="29" t="s">
        <v>124</v>
      </c>
      <c r="D39" s="30"/>
      <c r="E39" s="30"/>
      <c r="F39" s="31"/>
      <c r="G39" s="34">
        <f>H36+H37+H38</f>
        <v>39962984.100000001</v>
      </c>
      <c r="H39" s="34"/>
      <c r="I39" s="34">
        <f>J36+J37+J38</f>
        <v>0</v>
      </c>
      <c r="J39" s="34"/>
      <c r="K39" s="34">
        <f>L36+L37+L38</f>
        <v>0</v>
      </c>
      <c r="L39" s="34"/>
      <c r="M39" s="36">
        <f>N36+N37+N38</f>
        <v>39962984.100000001</v>
      </c>
      <c r="N39" s="37"/>
    </row>
    <row r="40" spans="1:14" ht="24" customHeight="1" x14ac:dyDescent="0.25">
      <c r="A40" s="28">
        <v>30</v>
      </c>
      <c r="B40" s="28" t="s">
        <v>72</v>
      </c>
      <c r="C40" s="8" t="s">
        <v>73</v>
      </c>
      <c r="D40" s="8" t="s">
        <v>74</v>
      </c>
      <c r="E40" s="8" t="s">
        <v>75</v>
      </c>
      <c r="F40" s="7">
        <v>4210.72</v>
      </c>
      <c r="G40" s="2">
        <v>3080</v>
      </c>
      <c r="H40" s="7">
        <f>G40*F40</f>
        <v>12969017.600000001</v>
      </c>
      <c r="I40" s="2">
        <v>336</v>
      </c>
      <c r="J40" s="11">
        <f>I40*F40</f>
        <v>1414801.9200000002</v>
      </c>
      <c r="K40" s="1">
        <v>0</v>
      </c>
      <c r="L40" s="11">
        <f>K40*F40</f>
        <v>0</v>
      </c>
      <c r="M40" s="2">
        <f t="shared" si="2"/>
        <v>3416</v>
      </c>
      <c r="N40" s="11">
        <f t="shared" si="3"/>
        <v>14383819.520000001</v>
      </c>
    </row>
    <row r="41" spans="1:14" ht="24" customHeight="1" x14ac:dyDescent="0.25">
      <c r="A41" s="28"/>
      <c r="B41" s="28"/>
      <c r="C41" s="8" t="s">
        <v>73</v>
      </c>
      <c r="D41" s="8" t="s">
        <v>70</v>
      </c>
      <c r="E41" s="8" t="s">
        <v>75</v>
      </c>
      <c r="F41" s="7">
        <v>8380.98</v>
      </c>
      <c r="G41" s="2">
        <v>3080</v>
      </c>
      <c r="H41" s="7">
        <f t="shared" ref="H41:H42" si="14">G41*F41</f>
        <v>25813418.399999999</v>
      </c>
      <c r="I41" s="2">
        <v>0</v>
      </c>
      <c r="J41" s="11">
        <f t="shared" ref="J41:J42" si="15">I41*F41</f>
        <v>0</v>
      </c>
      <c r="K41" s="1">
        <v>0</v>
      </c>
      <c r="L41" s="11">
        <f t="shared" ref="L41:L42" si="16">K41*F41</f>
        <v>0</v>
      </c>
      <c r="M41" s="2">
        <f t="shared" si="2"/>
        <v>3080</v>
      </c>
      <c r="N41" s="11">
        <f t="shared" si="3"/>
        <v>25813418.399999999</v>
      </c>
    </row>
    <row r="42" spans="1:14" ht="24" customHeight="1" x14ac:dyDescent="0.25">
      <c r="A42" s="28"/>
      <c r="B42" s="28"/>
      <c r="C42" s="8" t="s">
        <v>73</v>
      </c>
      <c r="D42" s="8" t="s">
        <v>58</v>
      </c>
      <c r="E42" s="8" t="s">
        <v>75</v>
      </c>
      <c r="F42" s="7">
        <v>16748.5</v>
      </c>
      <c r="G42" s="2">
        <v>21000</v>
      </c>
      <c r="H42" s="7">
        <f t="shared" si="14"/>
        <v>351718500</v>
      </c>
      <c r="I42" s="2">
        <v>672</v>
      </c>
      <c r="J42" s="11">
        <f t="shared" si="15"/>
        <v>11254992</v>
      </c>
      <c r="K42" s="1">
        <v>0</v>
      </c>
      <c r="L42" s="11">
        <f t="shared" si="16"/>
        <v>0</v>
      </c>
      <c r="M42" s="2">
        <f t="shared" si="2"/>
        <v>21672</v>
      </c>
      <c r="N42" s="11">
        <f t="shared" si="3"/>
        <v>362973492</v>
      </c>
    </row>
    <row r="43" spans="1:14" ht="24" customHeight="1" x14ac:dyDescent="0.25">
      <c r="A43" s="28"/>
      <c r="B43" s="28"/>
      <c r="C43" s="29" t="s">
        <v>125</v>
      </c>
      <c r="D43" s="30"/>
      <c r="E43" s="30"/>
      <c r="F43" s="31"/>
      <c r="G43" s="34">
        <f>H40+H41+H42</f>
        <v>390500936</v>
      </c>
      <c r="H43" s="34"/>
      <c r="I43" s="34">
        <f>J40+J41+J42</f>
        <v>12669793.92</v>
      </c>
      <c r="J43" s="34"/>
      <c r="K43" s="34">
        <f>L40+L41+L42</f>
        <v>0</v>
      </c>
      <c r="L43" s="34"/>
      <c r="M43" s="36">
        <f>N40+N41+N42</f>
        <v>403170729.92000002</v>
      </c>
      <c r="N43" s="37"/>
    </row>
    <row r="44" spans="1:14" ht="24" customHeight="1" x14ac:dyDescent="0.25">
      <c r="A44" s="8">
        <v>31</v>
      </c>
      <c r="B44" s="8" t="s">
        <v>76</v>
      </c>
      <c r="C44" s="8" t="s">
        <v>25</v>
      </c>
      <c r="D44" s="8" t="s">
        <v>26</v>
      </c>
      <c r="E44" s="8" t="s">
        <v>27</v>
      </c>
      <c r="F44" s="7">
        <v>1773.7</v>
      </c>
      <c r="G44" s="2">
        <v>70000</v>
      </c>
      <c r="H44" s="7">
        <f>G44*F44</f>
        <v>124159000</v>
      </c>
      <c r="I44" s="2">
        <v>0</v>
      </c>
      <c r="J44" s="11">
        <f>I44*F44</f>
        <v>0</v>
      </c>
      <c r="K44" s="1">
        <v>0</v>
      </c>
      <c r="L44" s="11">
        <f>K44*F44</f>
        <v>0</v>
      </c>
      <c r="M44" s="2">
        <f t="shared" si="2"/>
        <v>70000</v>
      </c>
      <c r="N44" s="11">
        <f t="shared" si="3"/>
        <v>124159000</v>
      </c>
    </row>
    <row r="45" spans="1:14" ht="24" customHeight="1" x14ac:dyDescent="0.25">
      <c r="A45" s="8">
        <v>32</v>
      </c>
      <c r="B45" s="8" t="s">
        <v>77</v>
      </c>
      <c r="C45" s="8" t="s">
        <v>73</v>
      </c>
      <c r="D45" s="8" t="s">
        <v>78</v>
      </c>
      <c r="E45" s="8" t="s">
        <v>75</v>
      </c>
      <c r="F45" s="7">
        <v>3363.69</v>
      </c>
      <c r="G45" s="2">
        <v>124320</v>
      </c>
      <c r="H45" s="7">
        <f t="shared" ref="H45:H47" si="17">G45*F45</f>
        <v>418173940.80000001</v>
      </c>
      <c r="I45" s="2">
        <v>336</v>
      </c>
      <c r="J45" s="11">
        <f t="shared" ref="J45:J47" si="18">I45*F45</f>
        <v>1130199.8400000001</v>
      </c>
      <c r="K45" s="1">
        <v>0</v>
      </c>
      <c r="L45" s="11">
        <f t="shared" ref="L45:L47" si="19">K45*F45</f>
        <v>0</v>
      </c>
      <c r="M45" s="2">
        <f t="shared" si="2"/>
        <v>124656</v>
      </c>
      <c r="N45" s="11">
        <f t="shared" si="3"/>
        <v>419304140.63999999</v>
      </c>
    </row>
    <row r="46" spans="1:14" ht="24" customHeight="1" x14ac:dyDescent="0.25">
      <c r="A46" s="28">
        <v>33</v>
      </c>
      <c r="B46" s="28" t="s">
        <v>79</v>
      </c>
      <c r="C46" s="8" t="s">
        <v>25</v>
      </c>
      <c r="D46" s="8" t="s">
        <v>78</v>
      </c>
      <c r="E46" s="8" t="s">
        <v>27</v>
      </c>
      <c r="F46" s="7">
        <v>2459.13</v>
      </c>
      <c r="G46" s="1">
        <v>300</v>
      </c>
      <c r="H46" s="7">
        <f t="shared" si="17"/>
        <v>737739</v>
      </c>
      <c r="I46" s="2">
        <v>0</v>
      </c>
      <c r="J46" s="11">
        <f t="shared" si="18"/>
        <v>0</v>
      </c>
      <c r="K46" s="1">
        <v>0</v>
      </c>
      <c r="L46" s="11">
        <f t="shared" si="19"/>
        <v>0</v>
      </c>
      <c r="M46" s="2">
        <f t="shared" si="2"/>
        <v>300</v>
      </c>
      <c r="N46" s="11">
        <f t="shared" si="3"/>
        <v>737739</v>
      </c>
    </row>
    <row r="47" spans="1:14" ht="24" customHeight="1" x14ac:dyDescent="0.25">
      <c r="A47" s="28"/>
      <c r="B47" s="28"/>
      <c r="C47" s="8" t="s">
        <v>25</v>
      </c>
      <c r="D47" s="8" t="s">
        <v>31</v>
      </c>
      <c r="E47" s="8" t="s">
        <v>27</v>
      </c>
      <c r="F47" s="7">
        <v>4918.2700000000004</v>
      </c>
      <c r="G47" s="2">
        <v>15000</v>
      </c>
      <c r="H47" s="7">
        <f t="shared" si="17"/>
        <v>73774050</v>
      </c>
      <c r="I47" s="2">
        <v>180</v>
      </c>
      <c r="J47" s="11">
        <f t="shared" si="18"/>
        <v>885288.60000000009</v>
      </c>
      <c r="K47" s="1">
        <v>0</v>
      </c>
      <c r="L47" s="11">
        <f t="shared" si="19"/>
        <v>0</v>
      </c>
      <c r="M47" s="2">
        <f t="shared" si="2"/>
        <v>15180</v>
      </c>
      <c r="N47" s="11">
        <f t="shared" si="3"/>
        <v>74659338.599999994</v>
      </c>
    </row>
    <row r="48" spans="1:14" ht="24" customHeight="1" x14ac:dyDescent="0.25">
      <c r="A48" s="28"/>
      <c r="B48" s="28"/>
      <c r="C48" s="29" t="s">
        <v>126</v>
      </c>
      <c r="D48" s="30"/>
      <c r="E48" s="30"/>
      <c r="F48" s="31"/>
      <c r="G48" s="34">
        <f>H46+H47</f>
        <v>74511789</v>
      </c>
      <c r="H48" s="34"/>
      <c r="I48" s="34">
        <f>J46+J47</f>
        <v>885288.60000000009</v>
      </c>
      <c r="J48" s="34"/>
      <c r="K48" s="34">
        <f>L46+L47</f>
        <v>0</v>
      </c>
      <c r="L48" s="34"/>
      <c r="M48" s="36">
        <f>N46+N47</f>
        <v>75397077.599999994</v>
      </c>
      <c r="N48" s="37"/>
    </row>
    <row r="49" spans="1:14" ht="24" customHeight="1" x14ac:dyDescent="0.25">
      <c r="A49" s="8">
        <v>34</v>
      </c>
      <c r="B49" s="8" t="s">
        <v>80</v>
      </c>
      <c r="C49" s="8" t="s">
        <v>25</v>
      </c>
      <c r="D49" s="8" t="s">
        <v>81</v>
      </c>
      <c r="E49" s="8" t="s">
        <v>27</v>
      </c>
      <c r="F49" s="7">
        <v>7279.02</v>
      </c>
      <c r="G49" s="2">
        <v>5600</v>
      </c>
      <c r="H49" s="7">
        <f>G49*F49</f>
        <v>40762512</v>
      </c>
      <c r="I49" s="2">
        <v>0</v>
      </c>
      <c r="J49" s="11">
        <f>I49*F49</f>
        <v>0</v>
      </c>
      <c r="K49" s="1">
        <v>0</v>
      </c>
      <c r="L49" s="11">
        <f>K49*F49</f>
        <v>0</v>
      </c>
      <c r="M49" s="2">
        <f>G49+I49+K49</f>
        <v>5600</v>
      </c>
      <c r="N49" s="11">
        <f t="shared" si="3"/>
        <v>40762512</v>
      </c>
    </row>
    <row r="50" spans="1:14" ht="24" customHeight="1" x14ac:dyDescent="0.25">
      <c r="A50" s="8">
        <v>35</v>
      </c>
      <c r="B50" s="8" t="s">
        <v>82</v>
      </c>
      <c r="C50" s="8" t="s">
        <v>83</v>
      </c>
      <c r="D50" s="8" t="s">
        <v>42</v>
      </c>
      <c r="E50" s="8" t="s">
        <v>75</v>
      </c>
      <c r="F50" s="8">
        <v>303.7</v>
      </c>
      <c r="G50" s="2">
        <v>17000</v>
      </c>
      <c r="H50" s="7">
        <f t="shared" ref="H50:H52" si="20">G50*F50</f>
        <v>5162900</v>
      </c>
      <c r="I50" s="2">
        <v>1000</v>
      </c>
      <c r="J50" s="11">
        <f t="shared" ref="J50:J52" si="21">I50*F50</f>
        <v>303700</v>
      </c>
      <c r="K50" s="1">
        <v>0</v>
      </c>
      <c r="L50" s="11">
        <f t="shared" ref="L50:L57" si="22">K50*F50</f>
        <v>0</v>
      </c>
      <c r="M50" s="2">
        <f t="shared" si="2"/>
        <v>18000</v>
      </c>
      <c r="N50" s="11">
        <f t="shared" si="3"/>
        <v>5466600</v>
      </c>
    </row>
    <row r="51" spans="1:14" ht="24" customHeight="1" x14ac:dyDescent="0.25">
      <c r="A51" s="8">
        <v>36</v>
      </c>
      <c r="B51" s="8" t="s">
        <v>84</v>
      </c>
      <c r="C51" s="8" t="s">
        <v>73</v>
      </c>
      <c r="D51" s="8" t="s">
        <v>58</v>
      </c>
      <c r="E51" s="8" t="s">
        <v>75</v>
      </c>
      <c r="F51" s="7">
        <v>1342.33</v>
      </c>
      <c r="G51" s="2">
        <v>53312</v>
      </c>
      <c r="H51" s="7">
        <f t="shared" si="20"/>
        <v>71562296.959999993</v>
      </c>
      <c r="I51" s="2">
        <v>0</v>
      </c>
      <c r="J51" s="11">
        <f t="shared" si="21"/>
        <v>0</v>
      </c>
      <c r="K51" s="1">
        <v>0</v>
      </c>
      <c r="L51" s="11">
        <f t="shared" si="22"/>
        <v>0</v>
      </c>
      <c r="M51" s="2">
        <f t="shared" si="2"/>
        <v>53312</v>
      </c>
      <c r="N51" s="11">
        <f t="shared" si="3"/>
        <v>71562296.959999993</v>
      </c>
    </row>
    <row r="52" spans="1:14" ht="24" customHeight="1" x14ac:dyDescent="0.25">
      <c r="A52" s="10">
        <v>37</v>
      </c>
      <c r="B52" s="10" t="s">
        <v>133</v>
      </c>
      <c r="C52" s="10" t="s">
        <v>13</v>
      </c>
      <c r="D52" s="10" t="s">
        <v>85</v>
      </c>
      <c r="E52" s="10" t="s">
        <v>15</v>
      </c>
      <c r="F52" s="9">
        <v>15872.8</v>
      </c>
      <c r="G52" s="6">
        <v>2075</v>
      </c>
      <c r="H52" s="9">
        <f t="shared" si="20"/>
        <v>32936060</v>
      </c>
      <c r="I52" s="6">
        <v>0</v>
      </c>
      <c r="J52" s="12">
        <f t="shared" si="21"/>
        <v>0</v>
      </c>
      <c r="K52" s="14">
        <v>252</v>
      </c>
      <c r="L52" s="13">
        <f t="shared" si="22"/>
        <v>3999945.5999999996</v>
      </c>
      <c r="M52" s="6">
        <f t="shared" si="2"/>
        <v>2327</v>
      </c>
      <c r="N52" s="12">
        <f>H52+J52+L52</f>
        <v>36936005.600000001</v>
      </c>
    </row>
    <row r="53" spans="1:14" ht="24" customHeight="1" x14ac:dyDescent="0.25">
      <c r="A53" s="3">
        <v>38</v>
      </c>
      <c r="B53" s="8" t="s">
        <v>86</v>
      </c>
      <c r="C53" s="8" t="s">
        <v>25</v>
      </c>
      <c r="D53" s="8" t="s">
        <v>87</v>
      </c>
      <c r="E53" s="8" t="s">
        <v>27</v>
      </c>
      <c r="F53" s="7">
        <v>1376.37</v>
      </c>
      <c r="G53" s="2">
        <v>7280</v>
      </c>
      <c r="H53" s="7">
        <f>G53*F53</f>
        <v>10019973.6</v>
      </c>
      <c r="I53" s="2">
        <v>560</v>
      </c>
      <c r="J53" s="11">
        <f>I53*F53</f>
        <v>770767.2</v>
      </c>
      <c r="K53" s="1">
        <v>0</v>
      </c>
      <c r="L53" s="11">
        <f t="shared" si="22"/>
        <v>0</v>
      </c>
      <c r="M53" s="2">
        <f t="shared" si="2"/>
        <v>7840</v>
      </c>
      <c r="N53" s="11">
        <f t="shared" si="3"/>
        <v>10790740.799999999</v>
      </c>
    </row>
    <row r="54" spans="1:14" ht="36" x14ac:dyDescent="0.25">
      <c r="A54" s="3">
        <v>39</v>
      </c>
      <c r="B54" s="3" t="s">
        <v>88</v>
      </c>
      <c r="C54" s="8" t="s">
        <v>35</v>
      </c>
      <c r="D54" s="8" t="s">
        <v>89</v>
      </c>
      <c r="E54" s="8" t="s">
        <v>37</v>
      </c>
      <c r="F54" s="7">
        <v>163002</v>
      </c>
      <c r="G54" s="1">
        <v>600</v>
      </c>
      <c r="H54" s="7">
        <f t="shared" ref="H54:H57" si="23">G54*F54</f>
        <v>97801200</v>
      </c>
      <c r="I54" s="2">
        <v>20</v>
      </c>
      <c r="J54" s="11">
        <f t="shared" ref="J54:J57" si="24">I54*F54</f>
        <v>3260040</v>
      </c>
      <c r="K54" s="1">
        <v>0</v>
      </c>
      <c r="L54" s="11">
        <f t="shared" si="22"/>
        <v>0</v>
      </c>
      <c r="M54" s="2">
        <f t="shared" si="2"/>
        <v>620</v>
      </c>
      <c r="N54" s="11">
        <f t="shared" si="3"/>
        <v>101061240</v>
      </c>
    </row>
    <row r="55" spans="1:14" ht="24" customHeight="1" x14ac:dyDescent="0.25">
      <c r="A55" s="3">
        <v>40</v>
      </c>
      <c r="B55" s="8" t="s">
        <v>90</v>
      </c>
      <c r="C55" s="8" t="s">
        <v>25</v>
      </c>
      <c r="D55" s="8" t="s">
        <v>91</v>
      </c>
      <c r="E55" s="8" t="s">
        <v>27</v>
      </c>
      <c r="F55" s="7">
        <v>2752.32</v>
      </c>
      <c r="G55" s="2">
        <v>3675</v>
      </c>
      <c r="H55" s="7">
        <f t="shared" si="23"/>
        <v>10114776</v>
      </c>
      <c r="I55" s="2">
        <v>140</v>
      </c>
      <c r="J55" s="11">
        <f t="shared" si="24"/>
        <v>385324.80000000005</v>
      </c>
      <c r="K55" s="1">
        <v>0</v>
      </c>
      <c r="L55" s="11">
        <f t="shared" si="22"/>
        <v>0</v>
      </c>
      <c r="M55" s="2">
        <f t="shared" si="2"/>
        <v>3815</v>
      </c>
      <c r="N55" s="11">
        <f t="shared" si="3"/>
        <v>10500100.800000001</v>
      </c>
    </row>
    <row r="56" spans="1:14" ht="37.5" customHeight="1" x14ac:dyDescent="0.25">
      <c r="A56" s="28">
        <v>41</v>
      </c>
      <c r="B56" s="28" t="s">
        <v>92</v>
      </c>
      <c r="C56" s="8" t="s">
        <v>93</v>
      </c>
      <c r="D56" s="8" t="s">
        <v>70</v>
      </c>
      <c r="E56" s="8" t="s">
        <v>15</v>
      </c>
      <c r="F56" s="7">
        <v>9668.4500000000007</v>
      </c>
      <c r="G56" s="2">
        <v>2200</v>
      </c>
      <c r="H56" s="7">
        <f t="shared" si="23"/>
        <v>21270590</v>
      </c>
      <c r="I56" s="2">
        <v>0</v>
      </c>
      <c r="J56" s="11">
        <f t="shared" si="24"/>
        <v>0</v>
      </c>
      <c r="K56" s="1">
        <v>0</v>
      </c>
      <c r="L56" s="11">
        <f t="shared" si="22"/>
        <v>0</v>
      </c>
      <c r="M56" s="2">
        <f t="shared" si="2"/>
        <v>2200</v>
      </c>
      <c r="N56" s="11">
        <f t="shared" si="3"/>
        <v>21270590</v>
      </c>
    </row>
    <row r="57" spans="1:14" ht="47.25" customHeight="1" x14ac:dyDescent="0.25">
      <c r="A57" s="28"/>
      <c r="B57" s="28"/>
      <c r="C57" s="8" t="s">
        <v>13</v>
      </c>
      <c r="D57" s="8" t="s">
        <v>58</v>
      </c>
      <c r="E57" s="8" t="s">
        <v>94</v>
      </c>
      <c r="F57" s="7">
        <v>19322.7</v>
      </c>
      <c r="G57" s="2">
        <v>16000</v>
      </c>
      <c r="H57" s="7">
        <f t="shared" si="23"/>
        <v>309163200</v>
      </c>
      <c r="I57" s="2">
        <v>0</v>
      </c>
      <c r="J57" s="11">
        <f t="shared" si="24"/>
        <v>0</v>
      </c>
      <c r="K57" s="1">
        <v>0</v>
      </c>
      <c r="L57" s="11">
        <f t="shared" si="22"/>
        <v>0</v>
      </c>
      <c r="M57" s="2">
        <f t="shared" si="2"/>
        <v>16000</v>
      </c>
      <c r="N57" s="11">
        <f t="shared" si="3"/>
        <v>309163200</v>
      </c>
    </row>
    <row r="58" spans="1:14" ht="24.75" customHeight="1" x14ac:dyDescent="0.25">
      <c r="A58" s="28"/>
      <c r="B58" s="28"/>
      <c r="C58" s="29" t="s">
        <v>128</v>
      </c>
      <c r="D58" s="30"/>
      <c r="E58" s="30"/>
      <c r="F58" s="31"/>
      <c r="G58" s="34">
        <f>H56+H57</f>
        <v>330433790</v>
      </c>
      <c r="H58" s="28"/>
      <c r="I58" s="34">
        <f>J56+J57</f>
        <v>0</v>
      </c>
      <c r="J58" s="28"/>
      <c r="K58" s="34">
        <f>L56+L57</f>
        <v>0</v>
      </c>
      <c r="L58" s="28"/>
      <c r="M58" s="36">
        <f>N56+N57</f>
        <v>330433790</v>
      </c>
      <c r="N58" s="37"/>
    </row>
    <row r="59" spans="1:14" ht="36" x14ac:dyDescent="0.25">
      <c r="A59" s="8">
        <v>42</v>
      </c>
      <c r="B59" s="8" t="s">
        <v>95</v>
      </c>
      <c r="C59" s="8" t="s">
        <v>35</v>
      </c>
      <c r="D59" s="8" t="s">
        <v>36</v>
      </c>
      <c r="E59" s="8" t="s">
        <v>45</v>
      </c>
      <c r="F59" s="7">
        <v>40335.1</v>
      </c>
      <c r="G59" s="2">
        <v>2000</v>
      </c>
      <c r="H59" s="7">
        <f>G59*F59</f>
        <v>80670200</v>
      </c>
      <c r="I59" s="2">
        <v>0</v>
      </c>
      <c r="J59" s="11">
        <f>I59*F59</f>
        <v>0</v>
      </c>
      <c r="K59" s="1">
        <v>0</v>
      </c>
      <c r="L59" s="11">
        <f>K59*F59</f>
        <v>0</v>
      </c>
      <c r="M59" s="2">
        <f>G59+I59+K59</f>
        <v>2000</v>
      </c>
      <c r="N59" s="11">
        <f t="shared" si="3"/>
        <v>80670200</v>
      </c>
    </row>
    <row r="60" spans="1:14" ht="36" x14ac:dyDescent="0.25">
      <c r="A60" s="8">
        <v>43</v>
      </c>
      <c r="B60" s="8" t="s">
        <v>96</v>
      </c>
      <c r="C60" s="8" t="s">
        <v>35</v>
      </c>
      <c r="D60" s="8" t="s">
        <v>36</v>
      </c>
      <c r="E60" s="8" t="s">
        <v>37</v>
      </c>
      <c r="F60" s="7">
        <v>22256.400000000001</v>
      </c>
      <c r="G60" s="2">
        <v>5000</v>
      </c>
      <c r="H60" s="7">
        <f t="shared" ref="H60:H74" si="25">G60*F60</f>
        <v>111282000</v>
      </c>
      <c r="I60" s="2">
        <v>360</v>
      </c>
      <c r="J60" s="11">
        <f t="shared" ref="J60:J74" si="26">I60*F60</f>
        <v>8012304.0000000009</v>
      </c>
      <c r="K60" s="1">
        <v>0</v>
      </c>
      <c r="L60" s="11">
        <f t="shared" ref="L60:L74" si="27">K60*F60</f>
        <v>0</v>
      </c>
      <c r="M60" s="2">
        <f t="shared" si="2"/>
        <v>5360</v>
      </c>
      <c r="N60" s="11">
        <f t="shared" si="3"/>
        <v>119294304</v>
      </c>
    </row>
    <row r="61" spans="1:14" ht="24" customHeight="1" x14ac:dyDescent="0.25">
      <c r="A61" s="8">
        <v>44</v>
      </c>
      <c r="B61" s="8" t="s">
        <v>97</v>
      </c>
      <c r="C61" s="8" t="s">
        <v>13</v>
      </c>
      <c r="D61" s="8" t="s">
        <v>98</v>
      </c>
      <c r="E61" s="8" t="s">
        <v>15</v>
      </c>
      <c r="F61" s="7">
        <v>39678.65</v>
      </c>
      <c r="G61" s="2">
        <v>6000</v>
      </c>
      <c r="H61" s="7">
        <f t="shared" si="25"/>
        <v>238071900</v>
      </c>
      <c r="I61" s="2">
        <v>160</v>
      </c>
      <c r="J61" s="11">
        <f t="shared" si="26"/>
        <v>6348584</v>
      </c>
      <c r="K61" s="1">
        <v>0</v>
      </c>
      <c r="L61" s="11">
        <f t="shared" si="27"/>
        <v>0</v>
      </c>
      <c r="M61" s="2">
        <f t="shared" si="2"/>
        <v>6160</v>
      </c>
      <c r="N61" s="11">
        <f t="shared" si="3"/>
        <v>244420484</v>
      </c>
    </row>
    <row r="62" spans="1:14" ht="24" customHeight="1" x14ac:dyDescent="0.25">
      <c r="A62" s="8">
        <v>45</v>
      </c>
      <c r="B62" s="8" t="s">
        <v>99</v>
      </c>
      <c r="C62" s="8" t="s">
        <v>13</v>
      </c>
      <c r="D62" s="8" t="s">
        <v>58</v>
      </c>
      <c r="E62" s="8" t="s">
        <v>15</v>
      </c>
      <c r="F62" s="7">
        <v>86121.9</v>
      </c>
      <c r="G62" s="2">
        <v>1900</v>
      </c>
      <c r="H62" s="7">
        <f t="shared" si="25"/>
        <v>163631610</v>
      </c>
      <c r="I62" s="2">
        <v>0</v>
      </c>
      <c r="J62" s="11">
        <f t="shared" si="26"/>
        <v>0</v>
      </c>
      <c r="K62" s="1">
        <v>0</v>
      </c>
      <c r="L62" s="11">
        <f t="shared" si="27"/>
        <v>0</v>
      </c>
      <c r="M62" s="2">
        <f t="shared" si="2"/>
        <v>1900</v>
      </c>
      <c r="N62" s="11">
        <f t="shared" si="3"/>
        <v>163631610</v>
      </c>
    </row>
    <row r="63" spans="1:14" ht="24" customHeight="1" x14ac:dyDescent="0.25">
      <c r="A63" s="3">
        <v>46</v>
      </c>
      <c r="B63" s="3" t="s">
        <v>100</v>
      </c>
      <c r="C63" s="8" t="s">
        <v>13</v>
      </c>
      <c r="D63" s="8" t="s">
        <v>36</v>
      </c>
      <c r="E63" s="8" t="s">
        <v>15</v>
      </c>
      <c r="F63" s="7">
        <v>128963.9</v>
      </c>
      <c r="G63" s="1">
        <v>100</v>
      </c>
      <c r="H63" s="7">
        <f t="shared" si="25"/>
        <v>12896390</v>
      </c>
      <c r="I63" s="2">
        <v>8</v>
      </c>
      <c r="J63" s="11">
        <f t="shared" si="26"/>
        <v>1031711.2</v>
      </c>
      <c r="K63" s="1">
        <v>0</v>
      </c>
      <c r="L63" s="11">
        <f t="shared" si="27"/>
        <v>0</v>
      </c>
      <c r="M63" s="2">
        <f t="shared" si="2"/>
        <v>108</v>
      </c>
      <c r="N63" s="11">
        <f t="shared" si="3"/>
        <v>13928101.199999999</v>
      </c>
    </row>
    <row r="64" spans="1:14" ht="24" customHeight="1" x14ac:dyDescent="0.25">
      <c r="A64" s="8">
        <v>47</v>
      </c>
      <c r="B64" s="8" t="s">
        <v>101</v>
      </c>
      <c r="C64" s="8" t="s">
        <v>13</v>
      </c>
      <c r="D64" s="8" t="s">
        <v>102</v>
      </c>
      <c r="E64" s="8" t="s">
        <v>15</v>
      </c>
      <c r="F64" s="7">
        <v>255295.6</v>
      </c>
      <c r="G64" s="1">
        <v>325</v>
      </c>
      <c r="H64" s="7">
        <f t="shared" si="25"/>
        <v>82971070</v>
      </c>
      <c r="I64" s="2">
        <v>2</v>
      </c>
      <c r="J64" s="11">
        <f t="shared" si="26"/>
        <v>510591.2</v>
      </c>
      <c r="K64" s="1">
        <v>0</v>
      </c>
      <c r="L64" s="11">
        <f t="shared" si="27"/>
        <v>0</v>
      </c>
      <c r="M64" s="2">
        <f t="shared" si="2"/>
        <v>327</v>
      </c>
      <c r="N64" s="11">
        <f t="shared" si="3"/>
        <v>83481661.200000003</v>
      </c>
    </row>
    <row r="65" spans="1:14" ht="24" customHeight="1" x14ac:dyDescent="0.25">
      <c r="A65" s="8">
        <v>48</v>
      </c>
      <c r="B65" s="8" t="s">
        <v>103</v>
      </c>
      <c r="C65" s="8" t="s">
        <v>13</v>
      </c>
      <c r="D65" s="8" t="s">
        <v>104</v>
      </c>
      <c r="E65" s="8" t="s">
        <v>15</v>
      </c>
      <c r="F65" s="7">
        <v>255295.6</v>
      </c>
      <c r="G65" s="1">
        <v>57</v>
      </c>
      <c r="H65" s="7">
        <f t="shared" si="25"/>
        <v>14551849.200000001</v>
      </c>
      <c r="I65" s="2">
        <v>5</v>
      </c>
      <c r="J65" s="11">
        <f t="shared" si="26"/>
        <v>1276478</v>
      </c>
      <c r="K65" s="1">
        <v>0</v>
      </c>
      <c r="L65" s="11">
        <f t="shared" si="27"/>
        <v>0</v>
      </c>
      <c r="M65" s="2">
        <f>G65+I65+K65</f>
        <v>62</v>
      </c>
      <c r="N65" s="11">
        <f t="shared" si="3"/>
        <v>15828327.200000001</v>
      </c>
    </row>
    <row r="66" spans="1:14" ht="24" x14ac:dyDescent="0.25">
      <c r="A66" s="8">
        <v>49</v>
      </c>
      <c r="B66" s="8" t="s">
        <v>105</v>
      </c>
      <c r="C66" s="8" t="s">
        <v>44</v>
      </c>
      <c r="D66" s="8" t="s">
        <v>106</v>
      </c>
      <c r="E66" s="8" t="s">
        <v>107</v>
      </c>
      <c r="F66" s="8">
        <v>157.47</v>
      </c>
      <c r="G66" s="2">
        <v>1400000</v>
      </c>
      <c r="H66" s="7">
        <f t="shared" si="25"/>
        <v>220458000</v>
      </c>
      <c r="I66" s="2">
        <v>2800</v>
      </c>
      <c r="J66" s="11">
        <f t="shared" si="26"/>
        <v>440916</v>
      </c>
      <c r="K66" s="1">
        <v>0</v>
      </c>
      <c r="L66" s="11">
        <f t="shared" si="27"/>
        <v>0</v>
      </c>
      <c r="M66" s="2">
        <f t="shared" si="2"/>
        <v>1402800</v>
      </c>
      <c r="N66" s="11">
        <f t="shared" si="3"/>
        <v>220898916</v>
      </c>
    </row>
    <row r="67" spans="1:14" ht="24" customHeight="1" x14ac:dyDescent="0.25">
      <c r="A67" s="8">
        <v>50</v>
      </c>
      <c r="B67" s="8" t="s">
        <v>108</v>
      </c>
      <c r="C67" s="8" t="s">
        <v>13</v>
      </c>
      <c r="D67" s="8" t="s">
        <v>109</v>
      </c>
      <c r="E67" s="8" t="s">
        <v>15</v>
      </c>
      <c r="F67" s="7">
        <v>24469.17</v>
      </c>
      <c r="G67" s="1">
        <v>480</v>
      </c>
      <c r="H67" s="7">
        <f t="shared" si="25"/>
        <v>11745201.6</v>
      </c>
      <c r="I67" s="2">
        <v>0</v>
      </c>
      <c r="J67" s="11">
        <f t="shared" si="26"/>
        <v>0</v>
      </c>
      <c r="K67" s="1">
        <v>0</v>
      </c>
      <c r="L67" s="11">
        <f t="shared" si="27"/>
        <v>0</v>
      </c>
      <c r="M67" s="2">
        <f t="shared" si="2"/>
        <v>480</v>
      </c>
      <c r="N67" s="11">
        <f t="shared" si="2"/>
        <v>11745201.6</v>
      </c>
    </row>
    <row r="68" spans="1:14" ht="24" customHeight="1" x14ac:dyDescent="0.25">
      <c r="A68" s="8">
        <v>51</v>
      </c>
      <c r="B68" s="8" t="s">
        <v>110</v>
      </c>
      <c r="C68" s="8" t="s">
        <v>13</v>
      </c>
      <c r="D68" s="8" t="s">
        <v>71</v>
      </c>
      <c r="E68" s="8" t="s">
        <v>15</v>
      </c>
      <c r="F68" s="7">
        <v>58025.45</v>
      </c>
      <c r="G68" s="2">
        <v>1428</v>
      </c>
      <c r="H68" s="7">
        <f t="shared" si="25"/>
        <v>82860342.599999994</v>
      </c>
      <c r="I68" s="2">
        <v>54</v>
      </c>
      <c r="J68" s="11">
        <f t="shared" si="26"/>
        <v>3133374.3</v>
      </c>
      <c r="K68" s="1">
        <v>0</v>
      </c>
      <c r="L68" s="11">
        <f t="shared" si="27"/>
        <v>0</v>
      </c>
      <c r="M68" s="2">
        <f t="shared" si="2"/>
        <v>1482</v>
      </c>
      <c r="N68" s="11">
        <f t="shared" si="2"/>
        <v>85993716.899999991</v>
      </c>
    </row>
    <row r="69" spans="1:14" ht="24" customHeight="1" x14ac:dyDescent="0.25">
      <c r="A69" s="8">
        <v>52</v>
      </c>
      <c r="B69" s="8" t="s">
        <v>111</v>
      </c>
      <c r="C69" s="8" t="s">
        <v>73</v>
      </c>
      <c r="D69" s="8" t="s">
        <v>42</v>
      </c>
      <c r="E69" s="8" t="s">
        <v>75</v>
      </c>
      <c r="F69" s="7">
        <v>28269.74</v>
      </c>
      <c r="G69" s="1">
        <v>651</v>
      </c>
      <c r="H69" s="7">
        <f t="shared" si="25"/>
        <v>18403600.740000002</v>
      </c>
      <c r="I69" s="2">
        <v>84</v>
      </c>
      <c r="J69" s="11">
        <f t="shared" si="26"/>
        <v>2374658.16</v>
      </c>
      <c r="K69" s="1">
        <v>0</v>
      </c>
      <c r="L69" s="11">
        <f t="shared" si="27"/>
        <v>0</v>
      </c>
      <c r="M69" s="2">
        <f t="shared" si="2"/>
        <v>735</v>
      </c>
      <c r="N69" s="11">
        <f t="shared" si="2"/>
        <v>20778258.900000002</v>
      </c>
    </row>
    <row r="70" spans="1:14" ht="24" customHeight="1" x14ac:dyDescent="0.25">
      <c r="A70" s="8">
        <v>53</v>
      </c>
      <c r="B70" s="8" t="s">
        <v>112</v>
      </c>
      <c r="C70" s="8" t="s">
        <v>73</v>
      </c>
      <c r="D70" s="8" t="s">
        <v>70</v>
      </c>
      <c r="E70" s="8" t="s">
        <v>75</v>
      </c>
      <c r="F70" s="7">
        <v>32593.63</v>
      </c>
      <c r="G70" s="2">
        <v>1911</v>
      </c>
      <c r="H70" s="7">
        <f t="shared" si="25"/>
        <v>62286426.93</v>
      </c>
      <c r="I70" s="2">
        <v>210</v>
      </c>
      <c r="J70" s="11">
        <f t="shared" si="26"/>
        <v>6844662.2999999998</v>
      </c>
      <c r="K70" s="1">
        <v>0</v>
      </c>
      <c r="L70" s="11">
        <f t="shared" si="27"/>
        <v>0</v>
      </c>
      <c r="M70" s="2">
        <f t="shared" si="2"/>
        <v>2121</v>
      </c>
      <c r="N70" s="11">
        <f t="shared" si="2"/>
        <v>69131089.230000004</v>
      </c>
    </row>
    <row r="71" spans="1:14" ht="24" customHeight="1" x14ac:dyDescent="0.25">
      <c r="A71" s="8">
        <v>54</v>
      </c>
      <c r="B71" s="8" t="s">
        <v>113</v>
      </c>
      <c r="C71" s="8" t="s">
        <v>44</v>
      </c>
      <c r="D71" s="8" t="s">
        <v>114</v>
      </c>
      <c r="E71" s="8" t="s">
        <v>37</v>
      </c>
      <c r="F71" s="7">
        <v>11309.1</v>
      </c>
      <c r="G71" s="1">
        <v>30</v>
      </c>
      <c r="H71" s="7">
        <f t="shared" si="25"/>
        <v>339273</v>
      </c>
      <c r="I71" s="2">
        <v>0</v>
      </c>
      <c r="J71" s="11">
        <f t="shared" si="26"/>
        <v>0</v>
      </c>
      <c r="K71" s="1">
        <v>0</v>
      </c>
      <c r="L71" s="11">
        <f t="shared" si="27"/>
        <v>0</v>
      </c>
      <c r="M71" s="2">
        <f t="shared" si="2"/>
        <v>30</v>
      </c>
      <c r="N71" s="11">
        <f t="shared" si="2"/>
        <v>339273</v>
      </c>
    </row>
    <row r="72" spans="1:14" ht="36" x14ac:dyDescent="0.25">
      <c r="A72" s="8">
        <v>55</v>
      </c>
      <c r="B72" s="8" t="s">
        <v>115</v>
      </c>
      <c r="C72" s="8" t="s">
        <v>44</v>
      </c>
      <c r="D72" s="8" t="s">
        <v>91</v>
      </c>
      <c r="E72" s="8" t="s">
        <v>116</v>
      </c>
      <c r="F72" s="7">
        <v>5238.2</v>
      </c>
      <c r="G72" s="1">
        <v>600</v>
      </c>
      <c r="H72" s="7">
        <f t="shared" si="25"/>
        <v>3142920</v>
      </c>
      <c r="I72" s="2">
        <v>40</v>
      </c>
      <c r="J72" s="11">
        <f t="shared" si="26"/>
        <v>209528</v>
      </c>
      <c r="K72" s="1">
        <v>0</v>
      </c>
      <c r="L72" s="11">
        <f t="shared" si="27"/>
        <v>0</v>
      </c>
      <c r="M72" s="2">
        <f t="shared" si="2"/>
        <v>640</v>
      </c>
      <c r="N72" s="11">
        <f t="shared" si="2"/>
        <v>3352448</v>
      </c>
    </row>
    <row r="73" spans="1:14" ht="24" customHeight="1" x14ac:dyDescent="0.25">
      <c r="A73" s="8">
        <v>56</v>
      </c>
      <c r="B73" s="8" t="s">
        <v>117</v>
      </c>
      <c r="C73" s="8" t="s">
        <v>25</v>
      </c>
      <c r="D73" s="8" t="s">
        <v>58</v>
      </c>
      <c r="E73" s="8" t="s">
        <v>27</v>
      </c>
      <c r="F73" s="8">
        <v>250.58</v>
      </c>
      <c r="G73" s="2">
        <v>16800</v>
      </c>
      <c r="H73" s="7">
        <f t="shared" si="25"/>
        <v>4209744</v>
      </c>
      <c r="I73" s="2">
        <v>0</v>
      </c>
      <c r="J73" s="11">
        <f t="shared" si="26"/>
        <v>0</v>
      </c>
      <c r="K73" s="1">
        <v>0</v>
      </c>
      <c r="L73" s="11">
        <f t="shared" si="27"/>
        <v>0</v>
      </c>
      <c r="M73" s="2">
        <f t="shared" si="2"/>
        <v>16800</v>
      </c>
      <c r="N73" s="11">
        <f t="shared" si="2"/>
        <v>4209744</v>
      </c>
    </row>
    <row r="74" spans="1:14" ht="24" customHeight="1" x14ac:dyDescent="0.25">
      <c r="A74" s="8">
        <v>57</v>
      </c>
      <c r="B74" s="8" t="s">
        <v>118</v>
      </c>
      <c r="C74" s="8" t="s">
        <v>13</v>
      </c>
      <c r="D74" s="8" t="s">
        <v>91</v>
      </c>
      <c r="E74" s="8" t="s">
        <v>45</v>
      </c>
      <c r="F74" s="7">
        <v>71144.5</v>
      </c>
      <c r="G74" s="1">
        <v>600</v>
      </c>
      <c r="H74" s="7">
        <f t="shared" si="25"/>
        <v>42686700</v>
      </c>
      <c r="I74" s="2">
        <v>0</v>
      </c>
      <c r="J74" s="11">
        <f t="shared" si="26"/>
        <v>0</v>
      </c>
      <c r="K74" s="1">
        <v>0</v>
      </c>
      <c r="L74" s="11">
        <f t="shared" si="27"/>
        <v>0</v>
      </c>
      <c r="M74" s="2">
        <f t="shared" ref="M74:N74" si="28">G74+I74+K74</f>
        <v>600</v>
      </c>
      <c r="N74" s="11">
        <f t="shared" si="28"/>
        <v>42686700</v>
      </c>
    </row>
    <row r="75" spans="1:14" ht="24" customHeight="1" x14ac:dyDescent="0.25">
      <c r="A75" s="33" t="s">
        <v>129</v>
      </c>
      <c r="B75" s="33"/>
      <c r="C75" s="33"/>
      <c r="D75" s="33"/>
      <c r="E75" s="33"/>
      <c r="F75" s="33"/>
      <c r="G75" s="32">
        <f>SUM(H2:H17)+G20+SUM(H21:H24)+G27+SUM(H28:H35)+G39+G43+SUM(H44:H45)+G48+SUM(H49:H55)+G58+SUM(H59:H74)</f>
        <v>6926088368.4899998</v>
      </c>
      <c r="H75" s="32"/>
      <c r="I75" s="35">
        <f>SUM(J2:J17)+I20+SUM(J21:J24)+I27+SUM(J28:J35)+I39+I43+SUM(J44:J45)+I48+SUM(J49:J55)+I58+SUM(J59:J74)</f>
        <v>109041254.72</v>
      </c>
      <c r="J75" s="35"/>
      <c r="K75" s="32">
        <f>SUM(L2:L17)+K20+SUM(L21:L24)+K27+SUM(L28:L35)+K39+K43+SUM(L44:L45)+K48+SUM(L49:L55)+K58+SUM(L59:L74)</f>
        <v>4833587.08</v>
      </c>
      <c r="L75" s="32"/>
      <c r="M75" s="32">
        <f>SUM(N2:N17)+M20+SUM(N21:N24)+M27+SUM(N28:N35)+M39+M43+SUM(N44:N45)+M48+SUM(N49:N55)+M58+SUM(N59:N74)</f>
        <v>7039963210.2900009</v>
      </c>
      <c r="N75" s="32"/>
    </row>
  </sheetData>
  <mergeCells count="57">
    <mergeCell ref="A3:A5"/>
    <mergeCell ref="B3:B5"/>
    <mergeCell ref="C5:F5"/>
    <mergeCell ref="C3:C4"/>
    <mergeCell ref="C20:F20"/>
    <mergeCell ref="K48:L48"/>
    <mergeCell ref="I48:J48"/>
    <mergeCell ref="G48:H48"/>
    <mergeCell ref="M5:N5"/>
    <mergeCell ref="K5:L5"/>
    <mergeCell ref="I5:J5"/>
    <mergeCell ref="G5:H5"/>
    <mergeCell ref="M48:N48"/>
    <mergeCell ref="M43:N43"/>
    <mergeCell ref="M39:N39"/>
    <mergeCell ref="M27:N27"/>
    <mergeCell ref="G58:H58"/>
    <mergeCell ref="K43:L43"/>
    <mergeCell ref="I43:J43"/>
    <mergeCell ref="G43:H43"/>
    <mergeCell ref="M20:N20"/>
    <mergeCell ref="I39:J39"/>
    <mergeCell ref="G39:H39"/>
    <mergeCell ref="K27:L27"/>
    <mergeCell ref="I27:J27"/>
    <mergeCell ref="G27:H27"/>
    <mergeCell ref="K39:L39"/>
    <mergeCell ref="K20:L20"/>
    <mergeCell ref="I20:J20"/>
    <mergeCell ref="G20:H20"/>
    <mergeCell ref="C58:F58"/>
    <mergeCell ref="B56:B58"/>
    <mergeCell ref="A56:A58"/>
    <mergeCell ref="G75:H75"/>
    <mergeCell ref="M75:N75"/>
    <mergeCell ref="A75:F75"/>
    <mergeCell ref="K58:L58"/>
    <mergeCell ref="I58:J58"/>
    <mergeCell ref="I75:J75"/>
    <mergeCell ref="K75:L75"/>
    <mergeCell ref="M58:N58"/>
    <mergeCell ref="B46:B48"/>
    <mergeCell ref="A46:A48"/>
    <mergeCell ref="C18:C19"/>
    <mergeCell ref="C25:C26"/>
    <mergeCell ref="B25:B27"/>
    <mergeCell ref="A25:A27"/>
    <mergeCell ref="B18:B20"/>
    <mergeCell ref="A18:A20"/>
    <mergeCell ref="B36:B39"/>
    <mergeCell ref="A36:A39"/>
    <mergeCell ref="B40:B43"/>
    <mergeCell ref="A40:A43"/>
    <mergeCell ref="C27:F27"/>
    <mergeCell ref="C39:F39"/>
    <mergeCell ref="C43:F43"/>
    <mergeCell ref="C48:F48"/>
  </mergeCells>
  <pageMargins left="0.23" right="0.2" top="0.7" bottom="0.31" header="0.3" footer="0.3"/>
  <pageSetup paperSize="9" scale="85" orientation="landscape" r:id="rId1"/>
  <headerFooter>
    <oddHeader>&amp;C&amp;"Arial,Regular"&amp;10ПРИЛОГ Б КОНКУРСНЕ ДОКУМЕНТАЦИЈЕ - ТЕХНИЧКА СПЕЦИФИКАЦИЈА/СПИСАК ПАРТИЈА
ЈАВНА НАБАВКА ЛЕКОВА СА ЛИСТЕ Ц ЛИСТЕ ЛЕКОВА ЗА 2019. ГОДИНУ, РБ 404-1-110/19-41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18" sqref="D18"/>
    </sheetView>
  </sheetViews>
  <sheetFormatPr defaultRowHeight="15" x14ac:dyDescent="0.25"/>
  <cols>
    <col min="1" max="1" width="27.140625" customWidth="1"/>
    <col min="2" max="2" width="21" customWidth="1"/>
  </cols>
  <sheetData>
    <row r="1" spans="1:2" x14ac:dyDescent="0.25">
      <c r="A1" s="1" t="s">
        <v>7</v>
      </c>
      <c r="B1" s="11">
        <v>6934181456.4899998</v>
      </c>
    </row>
    <row r="2" spans="1:2" ht="24" x14ac:dyDescent="0.25">
      <c r="A2" s="1" t="s">
        <v>9</v>
      </c>
      <c r="B2" s="11">
        <v>109041254.72</v>
      </c>
    </row>
    <row r="3" spans="1:2" x14ac:dyDescent="0.25">
      <c r="A3" s="1" t="s">
        <v>11</v>
      </c>
      <c r="B3" s="11">
        <v>4833587.08</v>
      </c>
    </row>
    <row r="4" spans="1:2" x14ac:dyDescent="0.25">
      <c r="A4" s="1" t="s">
        <v>122</v>
      </c>
      <c r="B4" s="11">
        <v>7048056298.2900009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5"/>
    </sheetView>
  </sheetViews>
  <sheetFormatPr defaultRowHeight="15" x14ac:dyDescent="0.25"/>
  <cols>
    <col min="1" max="1" width="7.5703125" customWidth="1"/>
    <col min="2" max="2" width="13.5703125" customWidth="1"/>
    <col min="4" max="4" width="10.140625" customWidth="1"/>
    <col min="5" max="5" width="11.140625" customWidth="1"/>
    <col min="6" max="6" width="11.5703125" customWidth="1"/>
    <col min="7" max="7" width="12.5703125" customWidth="1"/>
    <col min="8" max="8" width="15.7109375" customWidth="1"/>
  </cols>
  <sheetData>
    <row r="1" spans="1:8" ht="36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" t="s">
        <v>121</v>
      </c>
      <c r="H1" s="1" t="s">
        <v>122</v>
      </c>
    </row>
    <row r="2" spans="1:8" ht="23.25" customHeight="1" x14ac:dyDescent="0.25">
      <c r="A2" s="47">
        <v>2</v>
      </c>
      <c r="B2" s="47" t="s">
        <v>16</v>
      </c>
      <c r="C2" s="47" t="s">
        <v>13</v>
      </c>
      <c r="D2" s="18" t="s">
        <v>14</v>
      </c>
      <c r="E2" s="18" t="s">
        <v>15</v>
      </c>
      <c r="F2" s="18">
        <v>843.03</v>
      </c>
      <c r="G2" s="22"/>
      <c r="H2" s="23">
        <f>F2*G2</f>
        <v>0</v>
      </c>
    </row>
    <row r="3" spans="1:8" ht="24" customHeight="1" x14ac:dyDescent="0.25">
      <c r="A3" s="48"/>
      <c r="B3" s="48"/>
      <c r="C3" s="49"/>
      <c r="D3" s="18" t="s">
        <v>131</v>
      </c>
      <c r="E3" s="18" t="s">
        <v>15</v>
      </c>
      <c r="F3" s="20">
        <v>1686.06</v>
      </c>
      <c r="G3" s="22"/>
      <c r="H3" s="23">
        <f>F3*G3</f>
        <v>0</v>
      </c>
    </row>
    <row r="4" spans="1:8" ht="15.75" customHeight="1" x14ac:dyDescent="0.25">
      <c r="A4" s="49"/>
      <c r="B4" s="49"/>
      <c r="C4" s="50" t="s">
        <v>130</v>
      </c>
      <c r="D4" s="51"/>
      <c r="E4" s="51"/>
      <c r="F4" s="52"/>
      <c r="G4" s="53">
        <f>H2+H3</f>
        <v>0</v>
      </c>
      <c r="H4" s="54"/>
    </row>
    <row r="5" spans="1:8" ht="35.25" customHeight="1" x14ac:dyDescent="0.25">
      <c r="A5" s="18">
        <v>37</v>
      </c>
      <c r="B5" s="18" t="s">
        <v>132</v>
      </c>
      <c r="C5" s="18" t="s">
        <v>13</v>
      </c>
      <c r="D5" s="18" t="s">
        <v>85</v>
      </c>
      <c r="E5" s="18" t="s">
        <v>15</v>
      </c>
      <c r="F5" s="20">
        <v>15872.8</v>
      </c>
      <c r="G5" s="19">
        <v>2327</v>
      </c>
      <c r="H5" s="21">
        <f>G5*F5</f>
        <v>36936005.600000001</v>
      </c>
    </row>
  </sheetData>
  <mergeCells count="5">
    <mergeCell ref="B2:B4"/>
    <mergeCell ref="A2:A4"/>
    <mergeCell ref="C2:C3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2019-09-10T07:02:22Z</dcterms:modified>
</cp:coreProperties>
</file>