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05" windowHeight="6735" activeTab="0"/>
  </bookViews>
  <sheets>
    <sheet name="PHOENIX PHARMA d.o.o." sheetId="1" r:id="rId1"/>
    <sheet name="Obrazac KVI" sheetId="2" r:id="rId2"/>
  </sheets>
  <definedNames>
    <definedName name="_xlnm.Print_Area" localSheetId="1">'Obrazac KVI'!$A$1:$G$22</definedName>
    <definedName name="_xlnm.Print_Area" localSheetId="0">'PHOENIX PHARMA d.o.o.'!$A$1:$M$15</definedName>
  </definedNames>
  <calcPr fullCalcOnLoad="1"/>
</workbook>
</file>

<file path=xl/sharedStrings.xml><?xml version="1.0" encoding="utf-8"?>
<sst xmlns="http://schemas.openxmlformats.org/spreadsheetml/2006/main" count="77" uniqueCount="61">
  <si>
    <t>ЈКЛ</t>
  </si>
  <si>
    <t xml:space="preserve">Укупна процењена вредност без ПДВ-а </t>
  </si>
  <si>
    <t>ПРИЛОГ 2 УГОВОРА - ПОДАЦИ ЗА КВАРТАЛНО ИЗВЕШТАВАЊЕ</t>
  </si>
  <si>
    <t>Укупна вредност уговора без ПДВ-а</t>
  </si>
  <si>
    <t>Износ ПДВ-а (10%)</t>
  </si>
  <si>
    <t>Укупна вредност уговора  са ПДВ-ом</t>
  </si>
  <si>
    <t>ПРИЛОГ 1 УГОВОРА - СПЕЦИФИКАЦИЈА ЛЕКОВА СА ЦЕНАМА</t>
  </si>
  <si>
    <t>Партија</t>
  </si>
  <si>
    <t>Фармацеутски облик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</si>
  <si>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</si>
  <si>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</si>
  <si>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</si>
  <si>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</si>
  <si>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вредност без ПДВ-а 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</si>
  <si>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</si>
  <si>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</si>
  <si>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</si>
  <si>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</si>
  <si>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</si>
  <si>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</si>
  <si>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</si>
  <si>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</si>
  <si>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</si>
  <si>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</si>
  <si>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</si>
  <si>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Предмет набавке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</si>
  <si>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</si>
  <si>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</si>
  <si>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</si>
  <si>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</si>
  <si>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</si>
  <si>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Најнижа понуђена цена</t>
  </si>
  <si>
    <t>Опис предмета</t>
  </si>
  <si>
    <t>Број решења УЈН</t>
  </si>
  <si>
    <t>нема</t>
  </si>
  <si>
    <t>Шифра из ОРН</t>
  </si>
  <si>
    <t>Јачина лека</t>
  </si>
  <si>
    <t>таблета</t>
  </si>
  <si>
    <t>Заштићени назив понуђеног лека</t>
  </si>
  <si>
    <t>Произвођач</t>
  </si>
  <si>
    <t>404-1-110/17-14</t>
  </si>
  <si>
    <t>Лекови за лечење ретких болести</t>
  </si>
  <si>
    <t>PHOENIX PHARMA d.o.o.</t>
  </si>
  <si>
    <t>PHOENIX PHARMA D.O.O.</t>
  </si>
  <si>
    <t>everolimus 5 mg за лечење  неуроендо-криног тумора панкреаса и плућа</t>
  </si>
  <si>
    <t>everolimus 10 mg за лечење неуроендокриног тумора панкреаса и плућа</t>
  </si>
  <si>
    <t>pasireotid 0,6 mg за лечење Кушингове болести (ACTH секретујући аденом хипофизе)</t>
  </si>
  <si>
    <t>pasireotid 0,9 mg за лечење Кушингове болести (ACTH секретујући аденом хипофизе)</t>
  </si>
  <si>
    <t>everolimus 5 mg за лечење туберозне склерозе</t>
  </si>
  <si>
    <t>0049235</t>
  </si>
  <si>
    <t>0049236</t>
  </si>
  <si>
    <t>Afinitor®</t>
  </si>
  <si>
    <t>Signifor®</t>
  </si>
  <si>
    <t>Votubia®</t>
  </si>
  <si>
    <t>NOVARTIS PHARMA STEIN AG</t>
  </si>
  <si>
    <t>раствор за ињекцију</t>
  </si>
  <si>
    <t>5 mg</t>
  </si>
  <si>
    <t>10 mg</t>
  </si>
  <si>
    <t>0,6 mg/ml, 1 ml</t>
  </si>
  <si>
    <t>0,9 mg/ml, 1 ml</t>
  </si>
  <si>
    <t>ампула</t>
  </si>
</sst>
</file>

<file path=xl/styles.xml><?xml version="1.0" encoding="utf-8"?>
<styleSheet xmlns="http://schemas.openxmlformats.org/spreadsheetml/2006/main">
  <numFmts count="3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.00\ &quot;Din.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rgb="FF00000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44" fillId="0" borderId="0" xfId="63" applyAlignment="1">
      <alignment vertical="center"/>
      <protection/>
    </xf>
    <xf numFmtId="0" fontId="44" fillId="0" borderId="0" xfId="63">
      <alignment/>
      <protection/>
    </xf>
    <xf numFmtId="0" fontId="5" fillId="33" borderId="10" xfId="63" applyFont="1" applyFill="1" applyBorder="1" applyAlignment="1">
      <alignment horizontal="center" vertical="center" wrapText="1"/>
      <protection/>
    </xf>
    <xf numFmtId="4" fontId="49" fillId="0" borderId="10" xfId="63" applyNumberFormat="1" applyFont="1" applyFill="1" applyBorder="1" applyAlignment="1">
      <alignment horizontal="center" vertical="center" wrapText="1"/>
      <protection/>
    </xf>
    <xf numFmtId="0" fontId="6" fillId="33" borderId="11" xfId="63" applyFont="1" applyFill="1" applyBorder="1" applyAlignment="1">
      <alignment horizontal="center" vertical="center" wrapText="1"/>
      <protection/>
    </xf>
    <xf numFmtId="0" fontId="6" fillId="33" borderId="12" xfId="63" applyFont="1" applyFill="1" applyBorder="1" applyAlignment="1">
      <alignment horizontal="center" vertical="center" wrapText="1"/>
      <protection/>
    </xf>
    <xf numFmtId="0" fontId="6" fillId="33" borderId="13" xfId="63" applyFont="1" applyFill="1" applyBorder="1" applyAlignment="1">
      <alignment horizontal="center" vertical="center" wrapText="1"/>
      <protection/>
    </xf>
    <xf numFmtId="0" fontId="50" fillId="0" borderId="0" xfId="63" applyFont="1" applyAlignment="1">
      <alignment wrapText="1"/>
      <protection/>
    </xf>
    <xf numFmtId="0" fontId="51" fillId="0" borderId="0" xfId="63" applyFont="1" applyAlignment="1">
      <alignment wrapText="1"/>
      <protection/>
    </xf>
    <xf numFmtId="4" fontId="52" fillId="0" borderId="11" xfId="63" applyNumberFormat="1" applyFont="1" applyBorder="1" applyAlignment="1">
      <alignment vertical="center" wrapText="1"/>
      <protection/>
    </xf>
    <xf numFmtId="4" fontId="52" fillId="0" borderId="13" xfId="63" applyNumberFormat="1" applyFont="1" applyBorder="1" applyAlignment="1">
      <alignment vertical="center" wrapText="1"/>
      <protection/>
    </xf>
    <xf numFmtId="0" fontId="51" fillId="0" borderId="10" xfId="63" applyFont="1" applyBorder="1" applyAlignment="1">
      <alignment horizontal="center" vertical="center" wrapText="1"/>
      <protection/>
    </xf>
    <xf numFmtId="3" fontId="52" fillId="0" borderId="14" xfId="63" applyNumberFormat="1" applyFont="1" applyBorder="1" applyAlignment="1">
      <alignment vertical="center" wrapText="1"/>
      <protection/>
    </xf>
    <xf numFmtId="0" fontId="44" fillId="0" borderId="0" xfId="63" applyAlignment="1">
      <alignment wrapText="1"/>
      <protection/>
    </xf>
    <xf numFmtId="0" fontId="4" fillId="33" borderId="10" xfId="63" applyFont="1" applyFill="1" applyBorder="1" applyAlignment="1">
      <alignment horizontal="center" vertical="center" wrapText="1"/>
      <protection/>
    </xf>
    <xf numFmtId="3" fontId="53" fillId="0" borderId="10" xfId="63" applyNumberFormat="1" applyFont="1" applyBorder="1" applyAlignment="1">
      <alignment horizontal="center" vertical="center" wrapText="1"/>
      <protection/>
    </xf>
    <xf numFmtId="0" fontId="49" fillId="0" borderId="10" xfId="63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right"/>
    </xf>
    <xf numFmtId="0" fontId="50" fillId="0" borderId="0" xfId="0" applyFont="1" applyAlignment="1">
      <alignment/>
    </xf>
    <xf numFmtId="3" fontId="52" fillId="0" borderId="15" xfId="63" applyNumberFormat="1" applyFont="1" applyBorder="1" applyAlignment="1">
      <alignment vertical="center" wrapText="1"/>
      <protection/>
    </xf>
    <xf numFmtId="0" fontId="52" fillId="0" borderId="0" xfId="63" applyFont="1" applyAlignment="1">
      <alignment vertical="center"/>
      <protection/>
    </xf>
    <xf numFmtId="0" fontId="51" fillId="0" borderId="0" xfId="0" applyFont="1" applyAlignment="1">
      <alignment/>
    </xf>
    <xf numFmtId="0" fontId="54" fillId="33" borderId="15" xfId="0" applyFont="1" applyFill="1" applyBorder="1" applyAlignment="1">
      <alignment horizontal="center" vertical="center" wrapText="1"/>
    </xf>
    <xf numFmtId="0" fontId="51" fillId="34" borderId="15" xfId="0" applyFont="1" applyFill="1" applyBorder="1" applyAlignment="1">
      <alignment horizontal="center" vertical="center" wrapText="1"/>
    </xf>
    <xf numFmtId="0" fontId="51" fillId="35" borderId="15" xfId="0" applyFont="1" applyFill="1" applyBorder="1" applyAlignment="1">
      <alignment horizontal="center" vertical="center" wrapText="1"/>
    </xf>
    <xf numFmtId="4" fontId="51" fillId="35" borderId="15" xfId="0" applyNumberFormat="1" applyFont="1" applyFill="1" applyBorder="1" applyAlignment="1">
      <alignment horizontal="center" vertical="center" wrapText="1"/>
    </xf>
    <xf numFmtId="4" fontId="51" fillId="34" borderId="15" xfId="0" applyNumberFormat="1" applyFont="1" applyFill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3" fontId="7" fillId="36" borderId="17" xfId="0" applyNumberFormat="1" applyFont="1" applyFill="1" applyBorder="1" applyAlignment="1">
      <alignment horizontal="center" vertical="center"/>
    </xf>
    <xf numFmtId="4" fontId="8" fillId="35" borderId="17" xfId="58" applyNumberFormat="1" applyFont="1" applyFill="1" applyBorder="1" applyAlignment="1">
      <alignment horizontal="center" vertical="center" wrapText="1"/>
      <protection/>
    </xf>
    <xf numFmtId="4" fontId="54" fillId="0" borderId="17" xfId="0" applyNumberFormat="1" applyFont="1" applyBorder="1" applyAlignment="1">
      <alignment horizontal="center" vertical="center" wrapText="1"/>
    </xf>
    <xf numFmtId="4" fontId="7" fillId="35" borderId="17" xfId="0" applyNumberFormat="1" applyFont="1" applyFill="1" applyBorder="1" applyAlignment="1" applyProtection="1">
      <alignment horizontal="center" vertical="center"/>
      <protection locked="0"/>
    </xf>
    <xf numFmtId="4" fontId="7" fillId="36" borderId="18" xfId="0" applyNumberFormat="1" applyFont="1" applyFill="1" applyBorder="1" applyAlignment="1">
      <alignment horizontal="center" vertical="center"/>
    </xf>
    <xf numFmtId="0" fontId="54" fillId="0" borderId="19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3" fontId="7" fillId="36" borderId="10" xfId="0" applyNumberFormat="1" applyFont="1" applyFill="1" applyBorder="1" applyAlignment="1">
      <alignment horizontal="center" vertical="center"/>
    </xf>
    <xf numFmtId="4" fontId="8" fillId="35" borderId="10" xfId="58" applyNumberFormat="1" applyFont="1" applyFill="1" applyBorder="1" applyAlignment="1">
      <alignment horizontal="center" vertical="center" wrapText="1"/>
      <protection/>
    </xf>
    <xf numFmtId="4" fontId="54" fillId="0" borderId="10" xfId="0" applyNumberFormat="1" applyFont="1" applyBorder="1" applyAlignment="1">
      <alignment horizontal="center" vertical="center" wrapText="1"/>
    </xf>
    <xf numFmtId="4" fontId="7" fillId="35" borderId="10" xfId="0" applyNumberFormat="1" applyFont="1" applyFill="1" applyBorder="1" applyAlignment="1" applyProtection="1">
      <alignment horizontal="center" vertical="center"/>
      <protection locked="0"/>
    </xf>
    <xf numFmtId="0" fontId="54" fillId="0" borderId="20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3" fontId="7" fillId="36" borderId="21" xfId="0" applyNumberFormat="1" applyFont="1" applyFill="1" applyBorder="1" applyAlignment="1">
      <alignment horizontal="center" vertical="center"/>
    </xf>
    <xf numFmtId="4" fontId="8" fillId="35" borderId="21" xfId="58" applyNumberFormat="1" applyFont="1" applyFill="1" applyBorder="1" applyAlignment="1">
      <alignment horizontal="center" vertical="center" wrapText="1"/>
      <protection/>
    </xf>
    <xf numFmtId="4" fontId="54" fillId="0" borderId="21" xfId="0" applyNumberFormat="1" applyFont="1" applyBorder="1" applyAlignment="1">
      <alignment horizontal="center" vertical="center" wrapText="1"/>
    </xf>
    <xf numFmtId="4" fontId="51" fillId="37" borderId="13" xfId="0" applyNumberFormat="1" applyFont="1" applyFill="1" applyBorder="1" applyAlignment="1">
      <alignment vertical="center"/>
    </xf>
    <xf numFmtId="0" fontId="55" fillId="0" borderId="0" xfId="0" applyFont="1" applyFill="1" applyAlignment="1">
      <alignment/>
    </xf>
    <xf numFmtId="0" fontId="55" fillId="0" borderId="10" xfId="0" applyFont="1" applyFill="1" applyBorder="1" applyAlignment="1">
      <alignment horizontal="center" vertical="center" wrapText="1"/>
    </xf>
    <xf numFmtId="3" fontId="56" fillId="0" borderId="0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 horizontal="center"/>
    </xf>
    <xf numFmtId="49" fontId="51" fillId="0" borderId="0" xfId="0" applyNumberFormat="1" applyFont="1" applyAlignment="1">
      <alignment/>
    </xf>
    <xf numFmtId="49" fontId="54" fillId="33" borderId="15" xfId="0" applyNumberFormat="1" applyFont="1" applyFill="1" applyBorder="1" applyAlignment="1">
      <alignment horizontal="center" vertical="center" wrapText="1"/>
    </xf>
    <xf numFmtId="49" fontId="54" fillId="0" borderId="17" xfId="0" applyNumberFormat="1" applyFont="1" applyBorder="1" applyAlignment="1">
      <alignment horizontal="center" vertical="center" wrapText="1"/>
    </xf>
    <xf numFmtId="49" fontId="54" fillId="0" borderId="10" xfId="0" applyNumberFormat="1" applyFont="1" applyBorder="1" applyAlignment="1">
      <alignment horizontal="center" vertical="center" wrapText="1"/>
    </xf>
    <xf numFmtId="49" fontId="54" fillId="0" borderId="21" xfId="0" applyNumberFormat="1" applyFont="1" applyBorder="1" applyAlignment="1">
      <alignment horizontal="center" vertical="center" wrapText="1"/>
    </xf>
    <xf numFmtId="4" fontId="51" fillId="35" borderId="12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/>
    </xf>
    <xf numFmtId="0" fontId="57" fillId="34" borderId="11" xfId="0" applyFont="1" applyFill="1" applyBorder="1" applyAlignment="1">
      <alignment horizontal="right" wrapText="1"/>
    </xf>
    <xf numFmtId="0" fontId="57" fillId="34" borderId="12" xfId="0" applyFont="1" applyFill="1" applyBorder="1" applyAlignment="1">
      <alignment horizontal="right" wrapText="1"/>
    </xf>
    <xf numFmtId="0" fontId="58" fillId="34" borderId="11" xfId="0" applyFont="1" applyFill="1" applyBorder="1" applyAlignment="1">
      <alignment horizontal="right" wrapText="1"/>
    </xf>
    <xf numFmtId="0" fontId="58" fillId="34" borderId="12" xfId="0" applyFont="1" applyFill="1" applyBorder="1" applyAlignment="1">
      <alignment horizontal="right" wrapText="1"/>
    </xf>
    <xf numFmtId="4" fontId="52" fillId="38" borderId="14" xfId="63" applyNumberFormat="1" applyFont="1" applyFill="1" applyBorder="1" applyAlignment="1">
      <alignment horizontal="center" vertical="center" wrapText="1"/>
      <protection/>
    </xf>
    <xf numFmtId="4" fontId="52" fillId="38" borderId="22" xfId="63" applyNumberFormat="1" applyFont="1" applyFill="1" applyBorder="1" applyAlignment="1">
      <alignment horizontal="center" vertical="center" wrapText="1"/>
      <protection/>
    </xf>
    <xf numFmtId="4" fontId="52" fillId="38" borderId="23" xfId="63" applyNumberFormat="1" applyFont="1" applyFill="1" applyBorder="1" applyAlignment="1">
      <alignment horizontal="center" vertical="center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2" xfId="58"/>
    <cellStyle name="Normal 2 2" xfId="59"/>
    <cellStyle name="Normal 2 2 10" xfId="60"/>
    <cellStyle name="Normal 2 3" xfId="61"/>
    <cellStyle name="Normal 3" xfId="62"/>
    <cellStyle name="Normal 4" xfId="63"/>
    <cellStyle name="Normal 7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4"/>
  <sheetViews>
    <sheetView tabSelected="1" zoomScalePageLayoutView="0" workbookViewId="0" topLeftCell="G6">
      <selection activeCell="N6" sqref="N1:N16384"/>
    </sheetView>
  </sheetViews>
  <sheetFormatPr defaultColWidth="15.00390625" defaultRowHeight="15"/>
  <cols>
    <col min="1" max="1" width="8.7109375" style="22" customWidth="1"/>
    <col min="2" max="2" width="24.140625" style="22" customWidth="1"/>
    <col min="3" max="3" width="17.421875" style="51" customWidth="1"/>
    <col min="4" max="5" width="15.57421875" style="22" customWidth="1"/>
    <col min="6" max="6" width="15.421875" style="22" customWidth="1"/>
    <col min="7" max="7" width="18.28125" style="22" customWidth="1"/>
    <col min="8" max="8" width="14.421875" style="22" customWidth="1"/>
    <col min="9" max="9" width="14.28125" style="22" customWidth="1"/>
    <col min="10" max="10" width="15.00390625" style="22" hidden="1" customWidth="1"/>
    <col min="11" max="11" width="15.00390625" style="22" customWidth="1"/>
    <col min="12" max="12" width="15.00390625" style="50" hidden="1" customWidth="1"/>
    <col min="13" max="13" width="16.421875" style="22" customWidth="1"/>
    <col min="14" max="14" width="8.00390625" style="47" hidden="1" customWidth="1"/>
  </cols>
  <sheetData>
    <row r="2" spans="1:14" s="19" customFormat="1" ht="29.25" customHeight="1">
      <c r="A2" s="57" t="s">
        <v>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47"/>
    </row>
    <row r="3" spans="1:14" s="19" customFormat="1" ht="14.25">
      <c r="A3" s="58" t="s">
        <v>42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47"/>
    </row>
    <row r="4" ht="21.75" customHeight="1"/>
    <row r="5" ht="15.75" thickBot="1"/>
    <row r="6" spans="1:14" ht="50.25" customHeight="1" thickBot="1">
      <c r="A6" s="23" t="s">
        <v>7</v>
      </c>
      <c r="B6" s="23" t="s">
        <v>25</v>
      </c>
      <c r="C6" s="52" t="s">
        <v>0</v>
      </c>
      <c r="D6" s="23" t="s">
        <v>38</v>
      </c>
      <c r="E6" s="23" t="s">
        <v>39</v>
      </c>
      <c r="F6" s="23" t="s">
        <v>8</v>
      </c>
      <c r="G6" s="23" t="s">
        <v>36</v>
      </c>
      <c r="H6" s="23" t="s">
        <v>9</v>
      </c>
      <c r="I6" s="24" t="s">
        <v>10</v>
      </c>
      <c r="J6" s="25" t="s">
        <v>11</v>
      </c>
      <c r="K6" s="24" t="s">
        <v>12</v>
      </c>
      <c r="L6" s="26" t="s">
        <v>1</v>
      </c>
      <c r="M6" s="27" t="s">
        <v>13</v>
      </c>
      <c r="N6" s="48" t="s">
        <v>27</v>
      </c>
    </row>
    <row r="7" spans="1:14" ht="55.5" customHeight="1">
      <c r="A7" s="28">
        <v>1</v>
      </c>
      <c r="B7" s="29" t="s">
        <v>44</v>
      </c>
      <c r="C7" s="53">
        <v>1039910</v>
      </c>
      <c r="D7" s="29" t="s">
        <v>51</v>
      </c>
      <c r="E7" s="29" t="s">
        <v>54</v>
      </c>
      <c r="F7" s="29" t="s">
        <v>37</v>
      </c>
      <c r="G7" s="29" t="s">
        <v>56</v>
      </c>
      <c r="H7" s="29" t="s">
        <v>37</v>
      </c>
      <c r="I7" s="30"/>
      <c r="J7" s="31">
        <v>9715.51</v>
      </c>
      <c r="K7" s="32">
        <v>8895.07</v>
      </c>
      <c r="L7" s="33">
        <f>I7*J7</f>
        <v>0</v>
      </c>
      <c r="M7" s="34">
        <f>I7*K7</f>
        <v>0</v>
      </c>
      <c r="N7" s="49">
        <v>2</v>
      </c>
    </row>
    <row r="8" spans="1:14" ht="42" customHeight="1">
      <c r="A8" s="35">
        <v>2</v>
      </c>
      <c r="B8" s="36" t="s">
        <v>45</v>
      </c>
      <c r="C8" s="54">
        <v>1039911</v>
      </c>
      <c r="D8" s="36" t="s">
        <v>51</v>
      </c>
      <c r="E8" s="36" t="s">
        <v>54</v>
      </c>
      <c r="F8" s="36" t="s">
        <v>37</v>
      </c>
      <c r="G8" s="36" t="s">
        <v>57</v>
      </c>
      <c r="H8" s="36" t="s">
        <v>37</v>
      </c>
      <c r="I8" s="37"/>
      <c r="J8" s="38">
        <v>13512.93</v>
      </c>
      <c r="K8" s="39">
        <v>12371.82</v>
      </c>
      <c r="L8" s="40">
        <f>I8*J8</f>
        <v>0</v>
      </c>
      <c r="M8" s="34">
        <f>I8*K8</f>
        <v>0</v>
      </c>
      <c r="N8" s="49">
        <v>2</v>
      </c>
    </row>
    <row r="9" spans="1:14" ht="42" customHeight="1">
      <c r="A9" s="41">
        <v>3</v>
      </c>
      <c r="B9" s="42" t="s">
        <v>46</v>
      </c>
      <c r="C9" s="55" t="s">
        <v>49</v>
      </c>
      <c r="D9" s="42" t="s">
        <v>52</v>
      </c>
      <c r="E9" s="42" t="s">
        <v>54</v>
      </c>
      <c r="F9" s="42" t="s">
        <v>55</v>
      </c>
      <c r="G9" s="42" t="s">
        <v>58</v>
      </c>
      <c r="H9" s="42" t="s">
        <v>60</v>
      </c>
      <c r="I9" s="43"/>
      <c r="J9" s="44">
        <v>6925.2</v>
      </c>
      <c r="K9" s="45">
        <v>6333.3</v>
      </c>
      <c r="L9" s="40">
        <f>I9*J9</f>
        <v>0</v>
      </c>
      <c r="M9" s="34">
        <f>I9*K9</f>
        <v>0</v>
      </c>
      <c r="N9" s="49">
        <v>2</v>
      </c>
    </row>
    <row r="10" spans="1:14" ht="42" customHeight="1">
      <c r="A10" s="41">
        <v>4</v>
      </c>
      <c r="B10" s="42" t="s">
        <v>47</v>
      </c>
      <c r="C10" s="55" t="s">
        <v>50</v>
      </c>
      <c r="D10" s="42" t="s">
        <v>52</v>
      </c>
      <c r="E10" s="42" t="s">
        <v>54</v>
      </c>
      <c r="F10" s="42" t="s">
        <v>55</v>
      </c>
      <c r="G10" s="42" t="s">
        <v>59</v>
      </c>
      <c r="H10" s="42" t="s">
        <v>60</v>
      </c>
      <c r="I10" s="43"/>
      <c r="J10" s="44">
        <v>7612.22</v>
      </c>
      <c r="K10" s="45">
        <v>6961.59</v>
      </c>
      <c r="L10" s="40">
        <f>I10*J10</f>
        <v>0</v>
      </c>
      <c r="M10" s="34">
        <f>I10*K10</f>
        <v>0</v>
      </c>
      <c r="N10" s="49">
        <v>2</v>
      </c>
    </row>
    <row r="11" spans="1:14" ht="42" customHeight="1" thickBot="1">
      <c r="A11" s="41">
        <v>6</v>
      </c>
      <c r="B11" s="42" t="s">
        <v>48</v>
      </c>
      <c r="C11" s="55">
        <v>1014001</v>
      </c>
      <c r="D11" s="42" t="s">
        <v>53</v>
      </c>
      <c r="E11" s="42" t="s">
        <v>54</v>
      </c>
      <c r="F11" s="42" t="s">
        <v>37</v>
      </c>
      <c r="G11" s="42" t="s">
        <v>56</v>
      </c>
      <c r="H11" s="42" t="s">
        <v>37</v>
      </c>
      <c r="I11" s="43"/>
      <c r="J11" s="44">
        <v>9715.51</v>
      </c>
      <c r="K11" s="45">
        <v>8871.94</v>
      </c>
      <c r="L11" s="40">
        <f>I11*J11</f>
        <v>0</v>
      </c>
      <c r="M11" s="34">
        <f>I11*K11</f>
        <v>0</v>
      </c>
      <c r="N11" s="47">
        <v>2</v>
      </c>
    </row>
    <row r="12" spans="1:14" s="18" customFormat="1" ht="15.75" thickBot="1">
      <c r="A12" s="59" t="s">
        <v>3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40">
        <f>L7+L8+L9+L10+L11</f>
        <v>0</v>
      </c>
      <c r="M12" s="46">
        <f>SUM(M7:M11)</f>
        <v>0</v>
      </c>
      <c r="N12" s="47"/>
    </row>
    <row r="13" spans="1:14" s="18" customFormat="1" ht="15.75" thickBot="1">
      <c r="A13" s="61" t="s">
        <v>4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56">
        <f>L12*0.1</f>
        <v>0</v>
      </c>
      <c r="M13" s="46">
        <f>M12*0.1</f>
        <v>0</v>
      </c>
      <c r="N13" s="47"/>
    </row>
    <row r="14" spans="1:14" s="18" customFormat="1" ht="15.75" thickBot="1">
      <c r="A14" s="61" t="s">
        <v>5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56">
        <f>L12+L13</f>
        <v>0</v>
      </c>
      <c r="M14" s="46">
        <f>M12+M13</f>
        <v>0</v>
      </c>
      <c r="N14" s="47"/>
    </row>
  </sheetData>
  <sheetProtection/>
  <mergeCells count="5">
    <mergeCell ref="A2:M2"/>
    <mergeCell ref="A3:M3"/>
    <mergeCell ref="A12:K12"/>
    <mergeCell ref="A13:K13"/>
    <mergeCell ref="A14:K14"/>
  </mergeCells>
  <printOptions/>
  <pageMargins left="0.7086614173228347" right="0.7086614173228347" top="0.7480314960629921" bottom="0.7480314960629921" header="0.31496062992125984" footer="0.31496062992125984"/>
  <pageSetup orientation="landscape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D7">
      <selection activeCell="F14" sqref="F14"/>
    </sheetView>
  </sheetViews>
  <sheetFormatPr defaultColWidth="9.140625" defaultRowHeight="15"/>
  <cols>
    <col min="2" max="2" width="25.7109375" style="0" customWidth="1"/>
    <col min="3" max="3" width="31.57421875" style="0" customWidth="1"/>
    <col min="5" max="5" width="23.57421875" style="0" customWidth="1"/>
    <col min="6" max="6" width="21.28125" style="0" customWidth="1"/>
    <col min="7" max="7" width="22.00390625" style="0" customWidth="1"/>
  </cols>
  <sheetData>
    <row r="2" spans="2:7" ht="15">
      <c r="B2" s="1" t="s">
        <v>2</v>
      </c>
      <c r="C2" s="1"/>
      <c r="D2" s="1"/>
      <c r="E2" s="21" t="s">
        <v>43</v>
      </c>
      <c r="F2" s="2"/>
      <c r="G2" s="2"/>
    </row>
    <row r="4" spans="2:7" ht="15.75" thickBot="1">
      <c r="B4" s="2"/>
      <c r="C4" s="2"/>
      <c r="D4" s="2"/>
      <c r="E4" s="2"/>
      <c r="F4" s="2"/>
      <c r="G4" s="2"/>
    </row>
    <row r="5" spans="2:7" ht="24.75" thickBot="1">
      <c r="B5" s="3" t="s">
        <v>14</v>
      </c>
      <c r="C5" s="4" t="s">
        <v>40</v>
      </c>
      <c r="D5" s="2"/>
      <c r="E5" s="5" t="s">
        <v>15</v>
      </c>
      <c r="F5" s="6" t="s">
        <v>16</v>
      </c>
      <c r="G5" s="7" t="s">
        <v>17</v>
      </c>
    </row>
    <row r="6" spans="2:7" ht="15.75" thickBot="1">
      <c r="B6" s="8"/>
      <c r="C6" s="9"/>
      <c r="D6" s="2"/>
      <c r="E6" s="10">
        <f>SUM('PHOENIX PHARMA d.o.o.'!L7:L11)</f>
        <v>0</v>
      </c>
      <c r="F6" s="10">
        <f>SUM('PHOENIX PHARMA d.o.o.'!M7:M11)</f>
        <v>0</v>
      </c>
      <c r="G6" s="11">
        <f>F6*1.1</f>
        <v>0</v>
      </c>
    </row>
    <row r="7" spans="2:7" ht="24.75" customHeight="1" thickBot="1">
      <c r="B7" s="3" t="s">
        <v>18</v>
      </c>
      <c r="C7" s="12" t="s">
        <v>19</v>
      </c>
      <c r="D7" s="2"/>
      <c r="E7" s="63" t="s">
        <v>20</v>
      </c>
      <c r="F7" s="64"/>
      <c r="G7" s="65"/>
    </row>
    <row r="8" spans="2:7" ht="15.75" thickBot="1">
      <c r="B8" s="8"/>
      <c r="C8" s="9"/>
      <c r="D8" s="2"/>
      <c r="E8" s="13">
        <f>E6/1000</f>
        <v>0</v>
      </c>
      <c r="F8" s="13">
        <f>F6/1000</f>
        <v>0</v>
      </c>
      <c r="G8" s="20">
        <f>G6/1000</f>
        <v>0</v>
      </c>
    </row>
    <row r="9" spans="2:7" ht="15">
      <c r="B9" s="3" t="s">
        <v>21</v>
      </c>
      <c r="C9" s="12" t="s">
        <v>22</v>
      </c>
      <c r="D9" s="2"/>
      <c r="E9" s="9"/>
      <c r="F9" s="9"/>
      <c r="G9" s="14"/>
    </row>
    <row r="10" spans="2:7" ht="15">
      <c r="B10" s="8"/>
      <c r="C10" s="9"/>
      <c r="D10" s="2"/>
      <c r="E10" s="9"/>
      <c r="F10" s="9"/>
      <c r="G10" s="14"/>
    </row>
    <row r="11" spans="2:7" ht="15">
      <c r="B11" s="3" t="s">
        <v>23</v>
      </c>
      <c r="C11" s="12" t="s">
        <v>24</v>
      </c>
      <c r="D11" s="2"/>
      <c r="E11" s="9"/>
      <c r="F11" s="9"/>
      <c r="G11" s="14"/>
    </row>
    <row r="12" spans="2:7" ht="15">
      <c r="B12" s="8"/>
      <c r="C12" s="9"/>
      <c r="D12" s="2"/>
      <c r="E12" s="2"/>
      <c r="F12" s="2"/>
      <c r="G12" s="14"/>
    </row>
    <row r="13" spans="2:7" ht="15.75">
      <c r="B13" s="3" t="s">
        <v>25</v>
      </c>
      <c r="C13" s="12" t="s">
        <v>26</v>
      </c>
      <c r="D13" s="2"/>
      <c r="E13" s="15" t="s">
        <v>27</v>
      </c>
      <c r="F13" s="16">
        <f>SUBTOTAL(101,'PHOENIX PHARMA d.o.o.'!N7:N10)</f>
        <v>2</v>
      </c>
      <c r="G13" s="14"/>
    </row>
    <row r="14" spans="2:7" ht="15">
      <c r="B14" s="8"/>
      <c r="C14" s="9"/>
      <c r="D14" s="2"/>
      <c r="E14" s="9"/>
      <c r="F14" s="9"/>
      <c r="G14" s="14"/>
    </row>
    <row r="15" spans="2:7" ht="15">
      <c r="B15" s="3" t="s">
        <v>28</v>
      </c>
      <c r="C15" s="4" t="s">
        <v>29</v>
      </c>
      <c r="D15" s="2"/>
      <c r="E15" s="15" t="s">
        <v>30</v>
      </c>
      <c r="F15" s="12" t="s">
        <v>31</v>
      </c>
      <c r="G15" s="2"/>
    </row>
    <row r="16" spans="2:7" ht="15">
      <c r="B16" s="8"/>
      <c r="C16" s="9"/>
      <c r="D16" s="2"/>
      <c r="E16" s="2"/>
      <c r="F16" s="2"/>
      <c r="G16" s="2"/>
    </row>
    <row r="17" spans="2:5" ht="15">
      <c r="B17" s="3" t="s">
        <v>32</v>
      </c>
      <c r="C17" s="4" t="s">
        <v>41</v>
      </c>
      <c r="D17" s="2"/>
      <c r="E17" s="2"/>
    </row>
    <row r="18" spans="2:5" ht="15">
      <c r="B18" s="8"/>
      <c r="C18" s="9"/>
      <c r="D18" s="2"/>
      <c r="E18" s="2"/>
    </row>
    <row r="19" spans="2:3" ht="15">
      <c r="B19" s="3" t="s">
        <v>33</v>
      </c>
      <c r="C19" s="4" t="s">
        <v>34</v>
      </c>
    </row>
    <row r="20" spans="2:3" ht="15">
      <c r="B20" s="8"/>
      <c r="C20" s="9"/>
    </row>
    <row r="21" spans="2:3" ht="15">
      <c r="B21" s="3" t="s">
        <v>35</v>
      </c>
      <c r="C21" s="17">
        <v>33600000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Jelena Roganovic</cp:lastModifiedBy>
  <cp:lastPrinted>2016-04-11T10:52:39Z</cp:lastPrinted>
  <dcterms:created xsi:type="dcterms:W3CDTF">2013-07-24T11:49:32Z</dcterms:created>
  <dcterms:modified xsi:type="dcterms:W3CDTF">2017-07-05T09:21:28Z</dcterms:modified>
  <cp:category/>
  <cp:version/>
  <cp:contentType/>
  <cp:contentStatus/>
</cp:coreProperties>
</file>