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<sst xmlns="http://schemas.openxmlformats.org/spreadsheetml/2006/main" count="112" uniqueCount="68">
  <si>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</si>
  <si>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</si>
  <si>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</si>
  <si>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</si>
  <si>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</si>
  <si>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</si>
  <si>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</si>
  <si>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</si>
  <si>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</si>
  <si>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</si>
  <si>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</si>
  <si>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</si>
  <si>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</si>
  <si>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</si>
  <si>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</si>
  <si>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</si>
  <si>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</si>
  <si>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</si>
  <si>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</si>
  <si>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</si>
  <si>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</si>
  <si>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</si>
  <si>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</si>
  <si>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</si>
  <si>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</si>
  <si>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Партија</t>
  </si>
  <si>
    <t>Отворени</t>
  </si>
  <si>
    <t>Паковање и јачина лека</t>
  </si>
  <si>
    <t>Предмет набавке</t>
  </si>
  <si>
    <t>оригинално паковање</t>
  </si>
  <si>
    <t>film tableta</t>
  </si>
  <si>
    <t>404-1-110/16-48</t>
  </si>
  <si>
    <t>Лекови са Листе А и Листе А1 Листе лекова</t>
  </si>
  <si>
    <t>kapsula</t>
  </si>
  <si>
    <t>INPHARM CO D.O.O.</t>
  </si>
  <si>
    <t>VESICARE</t>
  </si>
  <si>
    <t>blister, 30 po 5 mg</t>
  </si>
  <si>
    <t>Astellas Pharma Europe B.V.</t>
  </si>
  <si>
    <t>blister, 30 po 10 mg</t>
  </si>
  <si>
    <t>blister, 10 po 5 mg</t>
  </si>
  <si>
    <t>ADVAGRAF</t>
  </si>
  <si>
    <t>kapsula sa produženim oslobađanjem, tvrda</t>
  </si>
  <si>
    <t>blister, 30 po 0,5 mg</t>
  </si>
  <si>
    <t>Astellas Ireland Co. Ltd.</t>
  </si>
  <si>
    <t>blister, 30 po 1 mg</t>
  </si>
  <si>
    <t>blister, 30 po 3 mg</t>
  </si>
  <si>
    <t>PROGRAF</t>
  </si>
  <si>
    <t>60 po 1 mg</t>
  </si>
  <si>
    <t>Astellas</t>
  </si>
  <si>
    <t>30 po 5 mg</t>
  </si>
  <si>
    <t>30 po 0,5 mg</t>
  </si>
  <si>
    <t>ORAMORPH</t>
  </si>
  <si>
    <t>oralne kapi, rastvor</t>
  </si>
  <si>
    <t>bočica sa kapaljkom, 1 po 20 ml (20 mg/ml)</t>
  </si>
  <si>
    <t>L. Molteni &amp; C. Dei F. LLI Alitti Societa Di Esercizio S.P.A.</t>
  </si>
  <si>
    <t>oralni rastvor</t>
  </si>
  <si>
    <t>kontejner jednodozni, 20 po 5 ml (10 mg/5 ml)</t>
  </si>
  <si>
    <t>kontejner jednodozni, 20 po 5 ml (30 mg/5 ml)</t>
  </si>
  <si>
    <t>sirup</t>
  </si>
  <si>
    <t>boca staklena,1 po 100 ml (10 mg/5ml)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</si>
  <si>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</si>
  <si>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</si>
  <si>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</si>
  <si>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</si>
  <si>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УКУПНА ВРЕДНОСТ БЕЗ ПДВ</t>
  </si>
  <si>
    <t>ИЗНОС ПДВ</t>
  </si>
  <si>
    <t>УКУПНА ВРЕДНОСТ СА ПДВ</t>
  </si>
  <si>
    <t>Друга добра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</si>
</sst>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1" fillId="33" borderId="18" xfId="0" applyNumberFormat="1" applyFont="1" applyFill="1" applyBorder="1" applyAlignment="1">
      <alignment horizontal="center" vertical="center" wrapText="1"/>
    </xf>
    <xf numFmtId="4" fontId="41" fillId="35" borderId="19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0" fontId="3" fillId="35" borderId="18" xfId="58" applyNumberFormat="1" applyFont="1" applyFill="1" applyBorder="1" applyAlignment="1">
      <alignment horizontal="center" vertical="center" wrapText="1"/>
      <protection/>
    </xf>
    <xf numFmtId="0" fontId="41" fillId="33" borderId="18" xfId="0" applyFont="1" applyFill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/>
    </xf>
    <xf numFmtId="49" fontId="7" fillId="0" borderId="11" xfId="55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55" applyFont="1" applyFill="1" applyBorder="1" applyAlignment="1">
      <alignment horizontal="center" vertical="center" wrapText="1"/>
      <protection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4" fontId="41" fillId="0" borderId="21" xfId="0" applyNumberFormat="1" applyFont="1" applyBorder="1" applyAlignment="1">
      <alignment horizontal="right" vertical="center" wrapText="1"/>
    </xf>
    <xf numFmtId="4" fontId="41" fillId="0" borderId="22" xfId="0" applyNumberFormat="1" applyFont="1" applyBorder="1" applyAlignment="1">
      <alignment horizontal="right" vertical="center" wrapText="1"/>
    </xf>
    <xf numFmtId="0" fontId="41" fillId="34" borderId="23" xfId="0" applyFont="1" applyFill="1" applyBorder="1" applyAlignment="1">
      <alignment horizontal="right" vertical="center" wrapText="1"/>
    </xf>
    <xf numFmtId="0" fontId="41" fillId="34" borderId="11" xfId="0" applyFont="1" applyFill="1" applyBorder="1" applyAlignment="1">
      <alignment horizontal="right" vertical="center" wrapText="1"/>
    </xf>
    <xf numFmtId="0" fontId="41" fillId="34" borderId="24" xfId="0" applyFont="1" applyFill="1" applyBorder="1" applyAlignment="1">
      <alignment horizontal="right" vertical="center" wrapText="1"/>
    </xf>
    <xf numFmtId="0" fontId="41" fillId="34" borderId="25" xfId="0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4" fontId="49" fillId="34" borderId="14" xfId="0" applyNumberFormat="1" applyFont="1" applyFill="1" applyBorder="1" applyAlignment="1">
      <alignment horizontal="center" vertical="center" wrapText="1"/>
    </xf>
    <xf numFmtId="4" fontId="49" fillId="34" borderId="26" xfId="0" applyNumberFormat="1" applyFont="1" applyFill="1" applyBorder="1" applyAlignment="1">
      <alignment horizontal="center" vertical="center" wrapText="1"/>
    </xf>
    <xf numFmtId="4" fontId="49" fillId="34" borderId="16" xfId="0" applyNumberFormat="1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0" fontId="7" fillId="0" borderId="23" xfId="56" applyFont="1" applyFill="1" applyBorder="1" applyAlignment="1">
      <alignment horizontal="center" vertical="center" wrapText="1"/>
      <protection/>
    </xf>
    <xf numFmtId="4" fontId="41" fillId="34" borderId="27" xfId="0" applyNumberFormat="1" applyFont="1" applyFill="1" applyBorder="1" applyAlignment="1">
      <alignment horizontal="right" vertical="center" wrapText="1"/>
    </xf>
    <xf numFmtId="4" fontId="41" fillId="34" borderId="28" xfId="0" applyNumberFormat="1" applyFont="1" applyFill="1" applyBorder="1" applyAlignment="1">
      <alignment horizontal="right" vertical="center" wrapText="1"/>
    </xf>
    <xf numFmtId="4" fontId="41" fillId="34" borderId="21" xfId="0" applyNumberFormat="1" applyFont="1" applyFill="1" applyBorder="1" applyAlignment="1">
      <alignment horizontal="center" vertical="center" wrapText="1"/>
    </xf>
    <xf numFmtId="4" fontId="41" fillId="34" borderId="22" xfId="0" applyNumberFormat="1" applyFont="1" applyFill="1" applyBorder="1" applyAlignment="1">
      <alignment horizontal="center" vertical="center" wrapText="1"/>
    </xf>
    <xf numFmtId="0" fontId="41" fillId="34" borderId="29" xfId="0" applyFont="1" applyFill="1" applyBorder="1" applyAlignment="1">
      <alignment horizontal="right" vertical="center" wrapText="1"/>
    </xf>
    <xf numFmtId="0" fontId="41" fillId="34" borderId="30" xfId="0" applyFont="1" applyFill="1" applyBorder="1" applyAlignment="1">
      <alignment horizontal="right" vertical="center" wrapText="1"/>
    </xf>
    <xf numFmtId="4" fontId="41" fillId="34" borderId="31" xfId="0" applyNumberFormat="1" applyFont="1" applyFill="1" applyBorder="1" applyAlignment="1">
      <alignment horizontal="center" vertical="center" wrapText="1"/>
    </xf>
    <xf numFmtId="4" fontId="41" fillId="34" borderId="32" xfId="0" applyNumberFormat="1" applyFont="1" applyFill="1" applyBorder="1" applyAlignment="1">
      <alignment horizontal="right" vertical="center" wrapText="1"/>
    </xf>
    <xf numFmtId="0" fontId="7" fillId="0" borderId="24" xfId="56" applyFont="1" applyFill="1" applyBorder="1" applyAlignment="1">
      <alignment horizontal="center" vertical="center" wrapText="1"/>
      <protection/>
    </xf>
    <xf numFmtId="49" fontId="7" fillId="0" borderId="25" xfId="55" applyNumberFormat="1" applyFont="1" applyFill="1" applyBorder="1" applyAlignment="1">
      <alignment horizontal="center" vertical="center" wrapText="1"/>
      <protection/>
    </xf>
    <xf numFmtId="0" fontId="7" fillId="0" borderId="25" xfId="55" applyFont="1" applyFill="1" applyBorder="1" applyAlignment="1">
      <alignment horizontal="center" vertical="center" wrapText="1"/>
      <protection/>
    </xf>
    <xf numFmtId="0" fontId="48" fillId="0" borderId="25" xfId="0" applyFont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/>
    </xf>
    <xf numFmtId="4" fontId="50" fillId="0" borderId="25" xfId="0" applyNumberFormat="1" applyFont="1" applyFill="1" applyBorder="1" applyAlignment="1">
      <alignment horizontal="center" vertical="center"/>
    </xf>
    <xf numFmtId="4" fontId="41" fillId="0" borderId="25" xfId="0" applyNumberFormat="1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/>
    </xf>
    <xf numFmtId="4" fontId="28" fillId="0" borderId="25" xfId="0" applyNumberFormat="1" applyFont="1" applyFill="1" applyBorder="1" applyAlignment="1">
      <alignment horizontal="center" vertical="center"/>
    </xf>
    <xf numFmtId="0" fontId="4" fillId="34" borderId="11" xfId="57" applyFont="1" applyFill="1" applyBorder="1" applyAlignment="1">
      <alignment horizontal="center" vertical="center" wrapText="1"/>
      <protection/>
    </xf>
    <xf numFmtId="0" fontId="48" fillId="0" borderId="11" xfId="57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7" sqref="H7"/>
    </sheetView>
  </sheetViews>
  <sheetFormatPr defaultColWidth="9.140625" defaultRowHeight="15"/>
  <cols>
    <col min="1" max="1" width="9.140625" style="20" customWidth="1"/>
    <col min="2" max="2" width="9.140625" style="3" customWidth="1"/>
    <col min="3" max="3" width="13.28125" style="3" customWidth="1"/>
    <col min="4" max="4" width="13.140625" style="3" customWidth="1"/>
    <col min="5" max="5" width="19.140625" style="3" customWidth="1"/>
    <col min="6" max="6" width="12.57421875" style="3" customWidth="1"/>
    <col min="7" max="7" width="10.57421875" style="3" bestFit="1" customWidth="1"/>
    <col min="8" max="8" width="12.00390625" style="3" customWidth="1"/>
    <col min="9" max="9" width="11.00390625" style="3" hidden="1" customWidth="1"/>
    <col min="10" max="10" width="10.8515625" style="24" customWidth="1"/>
    <col min="11" max="11" width="17.8515625" style="3" hidden="1" customWidth="1"/>
    <col min="12" max="12" width="16.28125" style="3" customWidth="1"/>
    <col min="13" max="13" width="17.57421875" style="3" hidden="1" customWidth="1"/>
    <col min="14" max="16384" width="9.140625" style="3" customWidth="1"/>
  </cols>
  <sheetData>
    <row r="2" spans="1:13" ht="12.75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8"/>
    </row>
    <row r="3" spans="1:13" ht="12.75" customHeight="1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8"/>
    </row>
    <row r="5" ht="13.5" thickBot="1"/>
    <row r="6" spans="1:13" ht="53.25" customHeight="1" thickTop="1">
      <c r="A6" s="26" t="s">
        <v>25</v>
      </c>
      <c r="B6" s="27" t="s">
        <v>0</v>
      </c>
      <c r="C6" s="27" t="s">
        <v>28</v>
      </c>
      <c r="D6" s="27" t="s">
        <v>1</v>
      </c>
      <c r="E6" s="27" t="s">
        <v>27</v>
      </c>
      <c r="F6" s="27" t="s">
        <v>2</v>
      </c>
      <c r="G6" s="28" t="s">
        <v>3</v>
      </c>
      <c r="H6" s="27" t="s">
        <v>4</v>
      </c>
      <c r="I6" s="29" t="s">
        <v>5</v>
      </c>
      <c r="J6" s="27" t="s">
        <v>6</v>
      </c>
      <c r="K6" s="21" t="s">
        <v>7</v>
      </c>
      <c r="L6" s="22" t="s">
        <v>8</v>
      </c>
      <c r="M6" s="2" t="s">
        <v>9</v>
      </c>
    </row>
    <row r="7" spans="1:13" s="23" customFormat="1" ht="33.75" customHeight="1">
      <c r="A7" s="50">
        <v>599</v>
      </c>
      <c r="B7" s="31">
        <v>1139020</v>
      </c>
      <c r="C7" s="32" t="s">
        <v>35</v>
      </c>
      <c r="D7" s="32" t="s">
        <v>30</v>
      </c>
      <c r="E7" s="32" t="s">
        <v>36</v>
      </c>
      <c r="F7" s="32" t="s">
        <v>37</v>
      </c>
      <c r="G7" s="8" t="s">
        <v>29</v>
      </c>
      <c r="H7" s="36"/>
      <c r="I7" s="34">
        <v>1440</v>
      </c>
      <c r="J7" s="66">
        <v>1440</v>
      </c>
      <c r="K7" s="30">
        <f>H7*I7</f>
        <v>0</v>
      </c>
      <c r="L7" s="38">
        <f>H7*J7</f>
        <v>0</v>
      </c>
      <c r="M7" s="17">
        <v>1</v>
      </c>
    </row>
    <row r="8" spans="1:13" s="24" customFormat="1" ht="33.75" customHeight="1">
      <c r="A8" s="50">
        <v>600</v>
      </c>
      <c r="B8" s="31">
        <v>1139021</v>
      </c>
      <c r="C8" s="32" t="s">
        <v>35</v>
      </c>
      <c r="D8" s="32" t="s">
        <v>30</v>
      </c>
      <c r="E8" s="32" t="s">
        <v>38</v>
      </c>
      <c r="F8" s="32" t="s">
        <v>37</v>
      </c>
      <c r="G8" s="8" t="s">
        <v>29</v>
      </c>
      <c r="H8" s="36"/>
      <c r="I8" s="34">
        <v>1693.8</v>
      </c>
      <c r="J8" s="66">
        <v>1693.8</v>
      </c>
      <c r="K8" s="30">
        <f>H8*I8</f>
        <v>0</v>
      </c>
      <c r="L8" s="38">
        <f>H8*J8</f>
        <v>0</v>
      </c>
      <c r="M8" s="17">
        <v>1</v>
      </c>
    </row>
    <row r="9" spans="1:13" s="24" customFormat="1" ht="33.75" customHeight="1">
      <c r="A9" s="50">
        <v>601</v>
      </c>
      <c r="B9" s="31">
        <v>1139022</v>
      </c>
      <c r="C9" s="32" t="s">
        <v>35</v>
      </c>
      <c r="D9" s="32" t="s">
        <v>30</v>
      </c>
      <c r="E9" s="32" t="s">
        <v>39</v>
      </c>
      <c r="F9" s="32" t="s">
        <v>37</v>
      </c>
      <c r="G9" s="8" t="s">
        <v>29</v>
      </c>
      <c r="H9" s="36"/>
      <c r="I9" s="34">
        <v>480</v>
      </c>
      <c r="J9" s="66">
        <v>480</v>
      </c>
      <c r="K9" s="30">
        <f>H9*I9</f>
        <v>0</v>
      </c>
      <c r="L9" s="38">
        <f>H9*J9</f>
        <v>0</v>
      </c>
      <c r="M9" s="17">
        <v>1</v>
      </c>
    </row>
    <row r="10" spans="1:13" s="25" customFormat="1" ht="33.75" customHeight="1">
      <c r="A10" s="50">
        <v>848</v>
      </c>
      <c r="B10" s="31">
        <v>1014240</v>
      </c>
      <c r="C10" s="33" t="s">
        <v>40</v>
      </c>
      <c r="D10" s="33" t="s">
        <v>41</v>
      </c>
      <c r="E10" s="33" t="s">
        <v>42</v>
      </c>
      <c r="F10" s="33" t="s">
        <v>43</v>
      </c>
      <c r="G10" s="8" t="s">
        <v>29</v>
      </c>
      <c r="H10" s="36"/>
      <c r="I10" s="35">
        <v>2474.6</v>
      </c>
      <c r="J10" s="66">
        <v>2474.6</v>
      </c>
      <c r="K10" s="30">
        <f aca="true" t="shared" si="0" ref="K10:K20">H10*I10</f>
        <v>0</v>
      </c>
      <c r="L10" s="38">
        <f aca="true" t="shared" si="1" ref="L10:L20">H10*J10</f>
        <v>0</v>
      </c>
      <c r="M10" s="17">
        <v>1</v>
      </c>
    </row>
    <row r="11" spans="1:13" s="25" customFormat="1" ht="33.75" customHeight="1">
      <c r="A11" s="50">
        <v>849</v>
      </c>
      <c r="B11" s="31">
        <v>1014242</v>
      </c>
      <c r="C11" s="33" t="s">
        <v>40</v>
      </c>
      <c r="D11" s="33" t="s">
        <v>41</v>
      </c>
      <c r="E11" s="33" t="s">
        <v>44</v>
      </c>
      <c r="F11" s="33" t="s">
        <v>43</v>
      </c>
      <c r="G11" s="8" t="s">
        <v>29</v>
      </c>
      <c r="H11" s="36"/>
      <c r="I11" s="35">
        <v>4534.1</v>
      </c>
      <c r="J11" s="66">
        <v>4534.1</v>
      </c>
      <c r="K11" s="30">
        <f t="shared" si="0"/>
        <v>0</v>
      </c>
      <c r="L11" s="38">
        <f t="shared" si="1"/>
        <v>0</v>
      </c>
      <c r="M11" s="17">
        <v>1</v>
      </c>
    </row>
    <row r="12" spans="1:13" s="25" customFormat="1" ht="33.75" customHeight="1">
      <c r="A12" s="50">
        <v>851</v>
      </c>
      <c r="B12" s="31">
        <v>1014245</v>
      </c>
      <c r="C12" s="33" t="s">
        <v>40</v>
      </c>
      <c r="D12" s="33" t="s">
        <v>41</v>
      </c>
      <c r="E12" s="33" t="s">
        <v>45</v>
      </c>
      <c r="F12" s="33" t="s">
        <v>43</v>
      </c>
      <c r="G12" s="8" t="s">
        <v>29</v>
      </c>
      <c r="H12" s="36"/>
      <c r="I12" s="35">
        <v>14350.7</v>
      </c>
      <c r="J12" s="66">
        <v>14350.7</v>
      </c>
      <c r="K12" s="30">
        <f t="shared" si="0"/>
        <v>0</v>
      </c>
      <c r="L12" s="38">
        <f t="shared" si="1"/>
        <v>0</v>
      </c>
      <c r="M12" s="17">
        <v>1</v>
      </c>
    </row>
    <row r="13" spans="1:13" s="25" customFormat="1" ht="33.75" customHeight="1">
      <c r="A13" s="50">
        <v>852</v>
      </c>
      <c r="B13" s="31">
        <v>1014247</v>
      </c>
      <c r="C13" s="33" t="s">
        <v>40</v>
      </c>
      <c r="D13" s="33" t="s">
        <v>41</v>
      </c>
      <c r="E13" s="33" t="s">
        <v>36</v>
      </c>
      <c r="F13" s="33" t="s">
        <v>43</v>
      </c>
      <c r="G13" s="8" t="s">
        <v>29</v>
      </c>
      <c r="H13" s="36"/>
      <c r="I13" s="35">
        <v>21019.4</v>
      </c>
      <c r="J13" s="66">
        <v>21019.4</v>
      </c>
      <c r="K13" s="30">
        <f t="shared" si="0"/>
        <v>0</v>
      </c>
      <c r="L13" s="38">
        <f t="shared" si="1"/>
        <v>0</v>
      </c>
      <c r="M13" s="17">
        <v>1</v>
      </c>
    </row>
    <row r="14" spans="1:13" s="25" customFormat="1" ht="33.75" customHeight="1">
      <c r="A14" s="50">
        <v>853</v>
      </c>
      <c r="B14" s="31">
        <v>1014250</v>
      </c>
      <c r="C14" s="33" t="s">
        <v>46</v>
      </c>
      <c r="D14" s="33" t="s">
        <v>33</v>
      </c>
      <c r="E14" s="33" t="s">
        <v>47</v>
      </c>
      <c r="F14" s="33" t="s">
        <v>48</v>
      </c>
      <c r="G14" s="8" t="s">
        <v>29</v>
      </c>
      <c r="H14" s="36"/>
      <c r="I14" s="35">
        <v>6347.7</v>
      </c>
      <c r="J14" s="66">
        <v>6347.7</v>
      </c>
      <c r="K14" s="30">
        <f t="shared" si="0"/>
        <v>0</v>
      </c>
      <c r="L14" s="38">
        <f t="shared" si="1"/>
        <v>0</v>
      </c>
      <c r="M14" s="17">
        <v>1</v>
      </c>
    </row>
    <row r="15" spans="1:13" s="25" customFormat="1" ht="33.75" customHeight="1">
      <c r="A15" s="50">
        <v>854</v>
      </c>
      <c r="B15" s="31">
        <v>1014251</v>
      </c>
      <c r="C15" s="33" t="s">
        <v>46</v>
      </c>
      <c r="D15" s="33" t="s">
        <v>33</v>
      </c>
      <c r="E15" s="33" t="s">
        <v>49</v>
      </c>
      <c r="F15" s="33" t="s">
        <v>48</v>
      </c>
      <c r="G15" s="8" t="s">
        <v>29</v>
      </c>
      <c r="H15" s="36"/>
      <c r="I15" s="35">
        <v>14713.5</v>
      </c>
      <c r="J15" s="66">
        <v>14713.5</v>
      </c>
      <c r="K15" s="30">
        <f t="shared" si="0"/>
        <v>0</v>
      </c>
      <c r="L15" s="38">
        <f t="shared" si="1"/>
        <v>0</v>
      </c>
      <c r="M15" s="17">
        <v>1</v>
      </c>
    </row>
    <row r="16" spans="1:13" s="25" customFormat="1" ht="33.75" customHeight="1">
      <c r="A16" s="50">
        <v>855</v>
      </c>
      <c r="B16" s="31">
        <v>1014252</v>
      </c>
      <c r="C16" s="33" t="s">
        <v>46</v>
      </c>
      <c r="D16" s="33" t="s">
        <v>33</v>
      </c>
      <c r="E16" s="33" t="s">
        <v>50</v>
      </c>
      <c r="F16" s="33" t="s">
        <v>48</v>
      </c>
      <c r="G16" s="8" t="s">
        <v>29</v>
      </c>
      <c r="H16" s="36"/>
      <c r="I16" s="35">
        <v>1732.3</v>
      </c>
      <c r="J16" s="66">
        <v>1732.3</v>
      </c>
      <c r="K16" s="30">
        <f t="shared" si="0"/>
        <v>0</v>
      </c>
      <c r="L16" s="38">
        <f t="shared" si="1"/>
        <v>0</v>
      </c>
      <c r="M16" s="17">
        <v>1</v>
      </c>
    </row>
    <row r="17" spans="1:13" s="25" customFormat="1" ht="33.75" customHeight="1">
      <c r="A17" s="50">
        <v>877</v>
      </c>
      <c r="B17" s="31">
        <v>3087301</v>
      </c>
      <c r="C17" s="33" t="s">
        <v>51</v>
      </c>
      <c r="D17" s="33" t="s">
        <v>52</v>
      </c>
      <c r="E17" s="33" t="s">
        <v>53</v>
      </c>
      <c r="F17" s="33" t="s">
        <v>54</v>
      </c>
      <c r="G17" s="8" t="s">
        <v>29</v>
      </c>
      <c r="H17" s="36"/>
      <c r="I17" s="35">
        <v>563.8</v>
      </c>
      <c r="J17" s="66">
        <v>563.8</v>
      </c>
      <c r="K17" s="30">
        <f t="shared" si="0"/>
        <v>0</v>
      </c>
      <c r="L17" s="38">
        <f t="shared" si="1"/>
        <v>0</v>
      </c>
      <c r="M17" s="17">
        <v>1</v>
      </c>
    </row>
    <row r="18" spans="1:13" s="25" customFormat="1" ht="33.75" customHeight="1">
      <c r="A18" s="50">
        <v>878</v>
      </c>
      <c r="B18" s="31">
        <v>3087302</v>
      </c>
      <c r="C18" s="33" t="s">
        <v>51</v>
      </c>
      <c r="D18" s="33" t="s">
        <v>55</v>
      </c>
      <c r="E18" s="33" t="s">
        <v>56</v>
      </c>
      <c r="F18" s="33" t="s">
        <v>54</v>
      </c>
      <c r="G18" s="8" t="s">
        <v>29</v>
      </c>
      <c r="H18" s="36"/>
      <c r="I18" s="35">
        <v>1249.2</v>
      </c>
      <c r="J18" s="66">
        <v>1249.2</v>
      </c>
      <c r="K18" s="30">
        <f t="shared" si="0"/>
        <v>0</v>
      </c>
      <c r="L18" s="38">
        <f t="shared" si="1"/>
        <v>0</v>
      </c>
      <c r="M18" s="17">
        <v>1</v>
      </c>
    </row>
    <row r="19" spans="1:13" s="25" customFormat="1" ht="33.75" customHeight="1">
      <c r="A19" s="50">
        <v>879</v>
      </c>
      <c r="B19" s="31">
        <v>3087303</v>
      </c>
      <c r="C19" s="33" t="s">
        <v>51</v>
      </c>
      <c r="D19" s="33" t="s">
        <v>55</v>
      </c>
      <c r="E19" s="33" t="s">
        <v>57</v>
      </c>
      <c r="F19" s="33" t="s">
        <v>54</v>
      </c>
      <c r="G19" s="8" t="s">
        <v>29</v>
      </c>
      <c r="H19" s="36"/>
      <c r="I19" s="35">
        <v>1249.2</v>
      </c>
      <c r="J19" s="66">
        <v>1249.2</v>
      </c>
      <c r="K19" s="30">
        <f t="shared" si="0"/>
        <v>0</v>
      </c>
      <c r="L19" s="38">
        <f t="shared" si="1"/>
        <v>0</v>
      </c>
      <c r="M19" s="17">
        <v>1</v>
      </c>
    </row>
    <row r="20" spans="1:13" s="25" customFormat="1" ht="33.75" customHeight="1" thickBot="1">
      <c r="A20" s="59">
        <v>880</v>
      </c>
      <c r="B20" s="60">
        <v>3087304</v>
      </c>
      <c r="C20" s="61" t="s">
        <v>51</v>
      </c>
      <c r="D20" s="61" t="s">
        <v>58</v>
      </c>
      <c r="E20" s="61" t="s">
        <v>59</v>
      </c>
      <c r="F20" s="61" t="s">
        <v>54</v>
      </c>
      <c r="G20" s="62" t="s">
        <v>29</v>
      </c>
      <c r="H20" s="63"/>
      <c r="I20" s="64">
        <v>333.9</v>
      </c>
      <c r="J20" s="67">
        <v>333.9</v>
      </c>
      <c r="K20" s="65">
        <f t="shared" si="0"/>
        <v>0</v>
      </c>
      <c r="L20" s="39">
        <f t="shared" si="1"/>
        <v>0</v>
      </c>
      <c r="M20" s="17">
        <v>1</v>
      </c>
    </row>
    <row r="21" spans="1:13" ht="12.75" customHeight="1" thickTop="1">
      <c r="A21" s="55" t="s">
        <v>64</v>
      </c>
      <c r="B21" s="56"/>
      <c r="C21" s="56"/>
      <c r="D21" s="56"/>
      <c r="E21" s="56"/>
      <c r="F21" s="56"/>
      <c r="G21" s="56"/>
      <c r="H21" s="56"/>
      <c r="I21" s="56"/>
      <c r="J21" s="56"/>
      <c r="K21" s="57">
        <f>SUM(K7:K20)</f>
        <v>0</v>
      </c>
      <c r="L21" s="58">
        <f>SUM(L7:L20)</f>
        <v>0</v>
      </c>
      <c r="M21" s="17"/>
    </row>
    <row r="22" spans="1:13" ht="12.75" customHeight="1">
      <c r="A22" s="40" t="s">
        <v>65</v>
      </c>
      <c r="B22" s="41"/>
      <c r="C22" s="41"/>
      <c r="D22" s="41"/>
      <c r="E22" s="41"/>
      <c r="F22" s="41"/>
      <c r="G22" s="41"/>
      <c r="H22" s="41"/>
      <c r="I22" s="41"/>
      <c r="J22" s="41"/>
      <c r="K22" s="53">
        <f>K21*0.1</f>
        <v>0</v>
      </c>
      <c r="L22" s="51">
        <f>L21*0.1</f>
        <v>0</v>
      </c>
      <c r="M22" s="17"/>
    </row>
    <row r="23" spans="1:13" ht="13.5" customHeight="1" thickBot="1">
      <c r="A23" s="42" t="s">
        <v>66</v>
      </c>
      <c r="B23" s="43"/>
      <c r="C23" s="43"/>
      <c r="D23" s="43"/>
      <c r="E23" s="43"/>
      <c r="F23" s="43"/>
      <c r="G23" s="43"/>
      <c r="H23" s="43"/>
      <c r="I23" s="43"/>
      <c r="J23" s="43"/>
      <c r="K23" s="54">
        <f>K22+K21</f>
        <v>0</v>
      </c>
      <c r="L23" s="52">
        <f>L22+L21</f>
        <v>0</v>
      </c>
      <c r="M23" s="17"/>
    </row>
    <row r="24" ht="13.5" thickTop="1"/>
  </sheetData>
  <sheetProtection/>
  <mergeCells count="5">
    <mergeCell ref="A2:L2"/>
    <mergeCell ref="A3:L3"/>
    <mergeCell ref="A21:J21"/>
    <mergeCell ref="A22:J22"/>
    <mergeCell ref="A23:J23"/>
  </mergeCells>
  <printOptions horizontalCentered="1"/>
  <pageMargins left="0.7086614173228347" right="0.7086614173228347" top="0.7480314960629921" bottom="0.7480314960629921" header="0.31496062992125984" footer="0.31496062992125984"/>
  <pageSetup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7">
      <selection activeCell="B5" sqref="B5:C1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57421875" style="1" customWidth="1"/>
    <col min="5" max="5" width="25.421875" style="1" customWidth="1"/>
    <col min="6" max="6" width="26.00390625" style="1" customWidth="1"/>
    <col min="7" max="7" width="25.421875" style="1" customWidth="1"/>
    <col min="8" max="16384" width="9.140625" style="1" customWidth="1"/>
  </cols>
  <sheetData>
    <row r="2" spans="2:5" ht="14.25">
      <c r="B2" s="11" t="s">
        <v>10</v>
      </c>
      <c r="C2" s="11"/>
      <c r="D2" s="11"/>
      <c r="E2" s="11" t="s">
        <v>34</v>
      </c>
    </row>
    <row r="4" ht="15" thickBot="1"/>
    <row r="5" spans="2:7" ht="24.75" thickBot="1">
      <c r="B5" s="4" t="s">
        <v>11</v>
      </c>
      <c r="C5" s="5" t="s">
        <v>31</v>
      </c>
      <c r="E5" s="44" t="s">
        <v>60</v>
      </c>
      <c r="F5" s="45" t="s">
        <v>61</v>
      </c>
      <c r="G5" s="45" t="s">
        <v>62</v>
      </c>
    </row>
    <row r="6" spans="2:7" ht="15" thickBot="1">
      <c r="B6" s="6"/>
      <c r="C6" s="7"/>
      <c r="E6" s="12">
        <f>SUBTOTAL(9,specifikacija!K7:K20)</f>
        <v>0</v>
      </c>
      <c r="F6" s="12">
        <f>SUBTOTAL(9,specifikacija!L7:L20)</f>
        <v>0</v>
      </c>
      <c r="G6" s="13">
        <f>F6*1.1</f>
        <v>0</v>
      </c>
    </row>
    <row r="7" spans="2:7" ht="15.75" thickBot="1">
      <c r="B7" s="4" t="s">
        <v>12</v>
      </c>
      <c r="C7" s="8" t="s">
        <v>24</v>
      </c>
      <c r="E7" s="46" t="s">
        <v>63</v>
      </c>
      <c r="F7" s="47"/>
      <c r="G7" s="48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13</v>
      </c>
      <c r="C9" s="8" t="s">
        <v>26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14</v>
      </c>
      <c r="C11" s="8" t="s">
        <v>18</v>
      </c>
      <c r="E11" s="7"/>
      <c r="F11" s="7"/>
      <c r="G11" s="6"/>
    </row>
    <row r="12" spans="2:7" ht="14.25">
      <c r="B12" s="6"/>
      <c r="C12" s="7"/>
      <c r="G12" s="6"/>
    </row>
    <row r="13" spans="2:7" ht="15.75">
      <c r="B13" s="68" t="s">
        <v>28</v>
      </c>
      <c r="C13" s="69" t="s">
        <v>67</v>
      </c>
      <c r="E13" s="9" t="s">
        <v>21</v>
      </c>
      <c r="F13" s="49">
        <f>SUBTOTAL(101,specifikacija!M7:M20)</f>
        <v>1</v>
      </c>
      <c r="G13" s="6"/>
    </row>
    <row r="14" spans="2:7" ht="14.25">
      <c r="B14" s="6"/>
      <c r="C14" s="7"/>
      <c r="E14" s="7"/>
      <c r="F14" s="7"/>
      <c r="G14" s="6"/>
    </row>
    <row r="15" spans="2:6" ht="15">
      <c r="B15" s="4" t="s">
        <v>15</v>
      </c>
      <c r="C15" s="5" t="s">
        <v>19</v>
      </c>
      <c r="E15" s="9" t="s">
        <v>22</v>
      </c>
      <c r="F15" s="8" t="s">
        <v>20</v>
      </c>
    </row>
    <row r="16" spans="2:3" ht="14.25">
      <c r="B16" s="6"/>
      <c r="C16" s="7"/>
    </row>
    <row r="17" spans="2:3" ht="25.5">
      <c r="B17" s="4" t="s">
        <v>16</v>
      </c>
      <c r="C17" s="5" t="s">
        <v>32</v>
      </c>
    </row>
    <row r="18" spans="2:3" ht="14.25">
      <c r="B18" s="6"/>
      <c r="C18" s="7"/>
    </row>
    <row r="19" spans="2:3" ht="15">
      <c r="B19" s="4" t="s">
        <v>17</v>
      </c>
      <c r="C19" s="10">
        <v>33600000</v>
      </c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2016-10-31T10:20:59Z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