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15" windowHeight="8205" activeTab="0"/>
  </bookViews>
  <sheets>
    <sheet name="Makler" sheetId="1" r:id="rId1"/>
    <sheet name="Obrazac KVI" sheetId="2" r:id="rId2"/>
  </sheets>
  <definedNames>
    <definedName name="_xlnm.Print_Area" localSheetId="0">'Makler'!$A$1:$M$11</definedName>
    <definedName name="_xlnm.Print_Area" localSheetId="1">'Obrazac KVI'!$A$1:$G$22</definedName>
  </definedNames>
  <calcPr fullCalcOnLoad="1"/>
</workbook>
</file>

<file path=xl/sharedStrings.xml><?xml version="1.0" encoding="utf-8"?>
<sst xmlns="http://schemas.openxmlformats.org/spreadsheetml/2006/main" count="66" uniqueCount="66">
  <si>
    <t>ПАРТИЈА</t>
  </si>
  <si>
    <t>ПРЕДМЕТ НАБАВКЕ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</si>
  <si>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</si>
  <si>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</si>
  <si>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</si>
  <si>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</si>
  <si>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</si>
  <si>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</si>
  <si>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</si>
  <si>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УКУПНА ЦЕНА БЕЗ ПДВ-А</t>
  </si>
  <si>
    <t>ИЗНОС ПДВ-А</t>
  </si>
  <si>
    <t>rastvor za infuziju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</si>
  <si>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</si>
  <si>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</si>
  <si>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</si>
  <si>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</si>
  <si>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</si>
  <si>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</si>
  <si>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</si>
  <si>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</si>
  <si>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</si>
  <si>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</si>
  <si>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</si>
  <si>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</si>
  <si>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</si>
  <si>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</si>
  <si>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</si>
  <si>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</si>
  <si>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</si>
  <si>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</si>
  <si>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</si>
  <si>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</si>
  <si>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</si>
  <si>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</si>
  <si>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</si>
  <si>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ПРИЛОГ 1 УГОВОРА - СПЕЦИФИКАЦИЈА ЛЕКОВА СА ЦЕНАМА</t>
  </si>
  <si>
    <t>ПРОЦЕЊЕНА ЈЕДИНИЧНА ЦЕНА</t>
  </si>
  <si>
    <t>ПРОЦЕЊЕНА УКУПНА ЦЕНА БЕЗ ПДВ-А</t>
  </si>
  <si>
    <t>ЈКЛ</t>
  </si>
  <si>
    <t>УКУПНА ВРЕДНОСТ БЕЗ ПДВ-А</t>
  </si>
  <si>
    <t>УКУПНА ВРЕДНОСТ СА ПДВ-ОМ</t>
  </si>
  <si>
    <t>404-1-110/16-34</t>
  </si>
  <si>
    <t>БРОЈ ПОНУДА ПО ПАРТИЈИ</t>
  </si>
  <si>
    <t>Лекови са Листе Б и Листе Д Листе лекова</t>
  </si>
  <si>
    <t xml:space="preserve">imunoglobulin (IgG-7S), intravenski / humani normalni imunoglobulin za intravensku upotrebu                                                               </t>
  </si>
  <si>
    <t>0013500; 0013501; 0013502; 0013503; 0013602; 0013600; 0013601; 0013510; 0013511; 0013506; 0013507; 0013505; 0013605; 0013606; 0013607;</t>
  </si>
  <si>
    <t xml:space="preserve">IG VENA; INTRATECT; OCTAGAM; KIOVIG; PRIVIGEN; </t>
  </si>
  <si>
    <t>Kedrion S.P.A; Biotest Pharma GMBH; Octapharma Pharmazeutika Produktionsges M.B.H; Baxter S.A.; CSL Behring AG</t>
  </si>
  <si>
    <t>1 g / 2,5 g / 5 g / 10 g</t>
  </si>
  <si>
    <t>anti-D (Rho) imunoglobulin, humani</t>
  </si>
  <si>
    <t>0013447; 0013315; 0013445;</t>
  </si>
  <si>
    <t>Immunorho; Rhesonativ; Rhophylac</t>
  </si>
  <si>
    <t>Kedrion S.P.A; Octapharma AB; CSL Behring AG</t>
  </si>
  <si>
    <t>prašak i rastvara? za rastvor za injekciju/rastvor za injekciju u napunjenom injekcionom špricu/rastvor za injekciju</t>
  </si>
  <si>
    <t>300 mcg/250 mcg (1250 i.j.)</t>
  </si>
  <si>
    <t>hepatitis B imunoglobulin, humani</t>
  </si>
  <si>
    <t>0013312; 0013313;</t>
  </si>
  <si>
    <t>ImmunoHBs</t>
  </si>
  <si>
    <t>Kedrion S.P. A</t>
  </si>
  <si>
    <t>rastvor za injekciju/rastvor za infuziju</t>
  </si>
  <si>
    <t>180 i.j. I 540 i.j./100 i.j. I 500 i.j. I/ili 2000 i.j.</t>
  </si>
  <si>
    <t>Назив добављача:  Makler d.o.o.</t>
  </si>
  <si>
    <t>Makler d.o.o.</t>
  </si>
  <si>
    <t>g</t>
  </si>
  <si>
    <t>i.j.</t>
  </si>
  <si>
    <t>bočica/injekcioni špric/ampula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</si>
</sst>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0" fontId="41" fillId="0" borderId="0" xfId="57" applyAlignment="1">
      <alignment vertical="center"/>
      <protection/>
    </xf>
    <xf numFmtId="0" fontId="46" fillId="0" borderId="0" xfId="57" applyFont="1" applyAlignment="1">
      <alignment vertical="center"/>
      <protection/>
    </xf>
    <xf numFmtId="0" fontId="41" fillId="0" borderId="0" xfId="57">
      <alignment/>
      <protection/>
    </xf>
    <xf numFmtId="0" fontId="2" fillId="33" borderId="10" xfId="57" applyFont="1" applyFill="1" applyBorder="1" applyAlignment="1">
      <alignment horizontal="center" vertical="center" wrapText="1"/>
      <protection/>
    </xf>
    <xf numFmtId="4" fontId="47" fillId="0" borderId="10" xfId="57" applyNumberFormat="1" applyFont="1" applyFill="1" applyBorder="1" applyAlignment="1">
      <alignment horizontal="center" vertical="center" wrapText="1"/>
      <protection/>
    </xf>
    <xf numFmtId="0" fontId="3" fillId="33" borderId="11" xfId="57" applyFont="1" applyFill="1" applyBorder="1" applyAlignment="1">
      <alignment horizontal="center" vertical="center" wrapText="1"/>
      <protection/>
    </xf>
    <xf numFmtId="0" fontId="3" fillId="33" borderId="12" xfId="57" applyFont="1" applyFill="1" applyBorder="1" applyAlignment="1">
      <alignment horizontal="center" vertical="center" wrapText="1"/>
      <protection/>
    </xf>
    <xf numFmtId="0" fontId="3" fillId="33" borderId="13" xfId="57" applyFont="1" applyFill="1" applyBorder="1" applyAlignment="1">
      <alignment horizontal="center" vertical="center" wrapText="1"/>
      <protection/>
    </xf>
    <xf numFmtId="0" fontId="48" fillId="0" borderId="0" xfId="57" applyFont="1" applyAlignment="1">
      <alignment wrapText="1"/>
      <protection/>
    </xf>
    <xf numFmtId="0" fontId="49" fillId="0" borderId="0" xfId="57" applyFont="1" applyAlignment="1">
      <alignment wrapText="1"/>
      <protection/>
    </xf>
    <xf numFmtId="4" fontId="46" fillId="0" borderId="11" xfId="57" applyNumberFormat="1" applyFont="1" applyBorder="1" applyAlignment="1">
      <alignment vertical="center" wrapText="1"/>
      <protection/>
    </xf>
    <xf numFmtId="4" fontId="46" fillId="0" borderId="13" xfId="57" applyNumberFormat="1" applyFont="1" applyBorder="1" applyAlignment="1">
      <alignment vertical="center" wrapText="1"/>
      <protection/>
    </xf>
    <xf numFmtId="0" fontId="49" fillId="0" borderId="10" xfId="57" applyFont="1" applyBorder="1" applyAlignment="1">
      <alignment horizontal="center" vertical="center" wrapText="1"/>
      <protection/>
    </xf>
    <xf numFmtId="3" fontId="46" fillId="0" borderId="14" xfId="57" applyNumberFormat="1" applyFont="1" applyBorder="1" applyAlignment="1">
      <alignment vertical="center" wrapText="1"/>
      <protection/>
    </xf>
    <xf numFmtId="3" fontId="46" fillId="0" borderId="15" xfId="57" applyNumberFormat="1" applyFont="1" applyBorder="1" applyAlignment="1">
      <alignment vertical="center" wrapText="1"/>
      <protection/>
    </xf>
    <xf numFmtId="0" fontId="41" fillId="0" borderId="0" xfId="57" applyAlignment="1">
      <alignment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3" fontId="50" fillId="0" borderId="10" xfId="57" applyNumberFormat="1" applyFont="1" applyBorder="1" applyAlignment="1">
      <alignment horizontal="center" vertical="center" wrapText="1"/>
      <protection/>
    </xf>
    <xf numFmtId="0" fontId="41" fillId="0" borderId="0" xfId="0" applyFont="1" applyFill="1" applyAlignment="1">
      <alignment/>
    </xf>
    <xf numFmtId="49" fontId="41" fillId="0" borderId="0" xfId="0" applyNumberFormat="1" applyFont="1" applyFill="1" applyAlignment="1">
      <alignment/>
    </xf>
    <xf numFmtId="4" fontId="41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41" fillId="0" borderId="0" xfId="0" applyFont="1" applyFill="1" applyAlignment="1">
      <alignment vertical="center"/>
    </xf>
    <xf numFmtId="4" fontId="49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49" fontId="49" fillId="34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vertical="center" wrapText="1"/>
    </xf>
    <xf numFmtId="4" fontId="49" fillId="33" borderId="10" xfId="0" applyNumberFormat="1" applyFont="1" applyFill="1" applyBorder="1" applyAlignment="1">
      <alignment wrapText="1"/>
    </xf>
    <xf numFmtId="0" fontId="47" fillId="35" borderId="10" xfId="57" applyNumberFormat="1" applyFont="1" applyFill="1" applyBorder="1" applyAlignment="1">
      <alignment horizontal="center" vertical="center" wrapText="1"/>
      <protection/>
    </xf>
    <xf numFmtId="3" fontId="49" fillId="34" borderId="10" xfId="0" applyNumberFormat="1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49" fontId="49" fillId="33" borderId="16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4" fontId="49" fillId="36" borderId="10" xfId="0" applyNumberFormat="1" applyFont="1" applyFill="1" applyBorder="1" applyAlignment="1">
      <alignment horizontal="center" vertical="center" wrapText="1"/>
    </xf>
    <xf numFmtId="4" fontId="49" fillId="0" borderId="0" xfId="0" applyNumberFormat="1" applyFont="1" applyAlignment="1">
      <alignment horizontal="center" vertical="center"/>
    </xf>
    <xf numFmtId="4" fontId="49" fillId="34" borderId="10" xfId="0" applyNumberFormat="1" applyFont="1" applyFill="1" applyBorder="1" applyAlignment="1">
      <alignment horizontal="right" vertical="center" wrapText="1"/>
    </xf>
    <xf numFmtId="0" fontId="41" fillId="0" borderId="0" xfId="0" applyFont="1" applyFill="1" applyAlignment="1">
      <alignment horizontal="left" vertical="center"/>
    </xf>
    <xf numFmtId="0" fontId="49" fillId="33" borderId="10" xfId="0" applyFont="1" applyFill="1" applyBorder="1" applyAlignment="1">
      <alignment horizontal="right" vertical="center" wrapText="1"/>
    </xf>
    <xf numFmtId="0" fontId="49" fillId="33" borderId="10" xfId="0" applyFont="1" applyFill="1" applyBorder="1" applyAlignment="1">
      <alignment horizontal="right" wrapText="1"/>
    </xf>
    <xf numFmtId="0" fontId="41" fillId="0" borderId="0" xfId="0" applyFont="1" applyFill="1" applyAlignment="1">
      <alignment horizontal="center" vertical="center"/>
    </xf>
    <xf numFmtId="4" fontId="46" fillId="37" borderId="14" xfId="57" applyNumberFormat="1" applyFont="1" applyFill="1" applyBorder="1" applyAlignment="1">
      <alignment horizontal="center" vertical="center" wrapText="1"/>
      <protection/>
    </xf>
    <xf numFmtId="4" fontId="46" fillId="37" borderId="17" xfId="57" applyNumberFormat="1" applyFont="1" applyFill="1" applyBorder="1" applyAlignment="1">
      <alignment horizontal="center" vertical="center" wrapText="1"/>
      <protection/>
    </xf>
    <xf numFmtId="4" fontId="46" fillId="37" borderId="18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N1" activeCellId="1" sqref="A1:M16384 N1:N16384"/>
    </sheetView>
  </sheetViews>
  <sheetFormatPr defaultColWidth="9.140625" defaultRowHeight="15"/>
  <cols>
    <col min="1" max="1" width="8.421875" style="0" customWidth="1"/>
    <col min="2" max="2" width="12.8515625" style="0" customWidth="1"/>
    <col min="3" max="3" width="9.8515625" style="0" customWidth="1"/>
    <col min="4" max="4" width="18.421875" style="0" customWidth="1"/>
    <col min="5" max="5" width="20.00390625" style="0" customWidth="1"/>
    <col min="6" max="6" width="14.7109375" style="0" customWidth="1"/>
    <col min="7" max="7" width="15.140625" style="0" customWidth="1"/>
    <col min="8" max="8" width="12.8515625" style="0" customWidth="1"/>
    <col min="9" max="9" width="12.7109375" style="0" customWidth="1"/>
    <col min="10" max="10" width="12.140625" style="0" hidden="1" customWidth="1"/>
    <col min="11" max="11" width="11.7109375" style="0" customWidth="1"/>
    <col min="12" max="12" width="13.28125" style="0" hidden="1" customWidth="1"/>
    <col min="13" max="13" width="13.421875" style="0" customWidth="1"/>
    <col min="14" max="14" width="13.8515625" style="0" hidden="1" customWidth="1"/>
  </cols>
  <sheetData>
    <row r="2" spans="1:22" ht="15">
      <c r="A2" s="43" t="s">
        <v>35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25"/>
      <c r="O2" s="25"/>
      <c r="P2" s="25"/>
      <c r="Q2" s="25"/>
      <c r="R2" s="25"/>
      <c r="S2" s="25"/>
      <c r="T2" s="25"/>
      <c r="U2" s="25"/>
      <c r="V2" s="25"/>
    </row>
    <row r="3" spans="1:22" s="24" customFormat="1" ht="15">
      <c r="A3" s="21"/>
      <c r="B3" s="21"/>
      <c r="C3" s="22"/>
      <c r="D3" s="21"/>
      <c r="E3" s="40" t="s">
        <v>61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3"/>
      <c r="U3" s="21"/>
      <c r="V3" s="21"/>
    </row>
    <row r="4" spans="2:22" s="1" customFormat="1" ht="15">
      <c r="B4" s="25"/>
      <c r="C4" s="25"/>
      <c r="D4" s="25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3"/>
      <c r="U4" s="21"/>
      <c r="V4" s="21"/>
    </row>
    <row r="5" spans="1:15" s="1" customFormat="1" ht="48">
      <c r="A5" s="33" t="s">
        <v>0</v>
      </c>
      <c r="B5" s="33" t="s">
        <v>1</v>
      </c>
      <c r="C5" s="34" t="s">
        <v>38</v>
      </c>
      <c r="D5" s="33" t="s">
        <v>2</v>
      </c>
      <c r="E5" s="33" t="s">
        <v>3</v>
      </c>
      <c r="F5" s="33" t="s">
        <v>4</v>
      </c>
      <c r="G5" s="33" t="s">
        <v>5</v>
      </c>
      <c r="H5" s="33" t="s">
        <v>6</v>
      </c>
      <c r="I5" s="35" t="s">
        <v>7</v>
      </c>
      <c r="J5" s="35" t="s">
        <v>36</v>
      </c>
      <c r="K5" s="36" t="s">
        <v>8</v>
      </c>
      <c r="L5" s="35" t="s">
        <v>37</v>
      </c>
      <c r="M5" s="35" t="s">
        <v>9</v>
      </c>
      <c r="N5" s="35" t="s">
        <v>42</v>
      </c>
      <c r="O5"/>
    </row>
    <row r="6" spans="1:14" s="1" customFormat="1" ht="180">
      <c r="A6" s="27">
        <v>268</v>
      </c>
      <c r="B6" s="27" t="s">
        <v>44</v>
      </c>
      <c r="C6" s="28" t="s">
        <v>45</v>
      </c>
      <c r="D6" s="27" t="s">
        <v>46</v>
      </c>
      <c r="E6" s="27" t="s">
        <v>47</v>
      </c>
      <c r="F6" s="27" t="s">
        <v>11</v>
      </c>
      <c r="G6" s="27" t="s">
        <v>48</v>
      </c>
      <c r="H6" s="27" t="s">
        <v>63</v>
      </c>
      <c r="I6" s="32"/>
      <c r="J6" s="37">
        <v>8182.7</v>
      </c>
      <c r="K6" s="26">
        <v>7884.84</v>
      </c>
      <c r="L6" s="37">
        <f>I6*J6</f>
        <v>0</v>
      </c>
      <c r="M6" s="39">
        <f>I6*K6</f>
        <v>0</v>
      </c>
      <c r="N6" s="32">
        <v>1</v>
      </c>
    </row>
    <row r="7" spans="1:14" s="1" customFormat="1" ht="108">
      <c r="A7" s="27">
        <v>269</v>
      </c>
      <c r="B7" s="27" t="s">
        <v>49</v>
      </c>
      <c r="C7" s="28" t="s">
        <v>50</v>
      </c>
      <c r="D7" s="27" t="s">
        <v>51</v>
      </c>
      <c r="E7" s="27" t="s">
        <v>52</v>
      </c>
      <c r="F7" s="27" t="s">
        <v>53</v>
      </c>
      <c r="G7" s="27" t="s">
        <v>54</v>
      </c>
      <c r="H7" s="27" t="s">
        <v>65</v>
      </c>
      <c r="I7" s="32"/>
      <c r="J7" s="37">
        <v>4379.4</v>
      </c>
      <c r="K7" s="26">
        <v>4379.4</v>
      </c>
      <c r="L7" s="37">
        <f>I7*J7</f>
        <v>0</v>
      </c>
      <c r="M7" s="39">
        <f>I7*K7</f>
        <v>0</v>
      </c>
      <c r="N7" s="32">
        <v>1</v>
      </c>
    </row>
    <row r="8" spans="1:14" s="1" customFormat="1" ht="36">
      <c r="A8" s="27">
        <v>271</v>
      </c>
      <c r="B8" s="27" t="s">
        <v>55</v>
      </c>
      <c r="C8" s="28" t="s">
        <v>56</v>
      </c>
      <c r="D8" s="27" t="s">
        <v>57</v>
      </c>
      <c r="E8" s="27" t="s">
        <v>58</v>
      </c>
      <c r="F8" s="27" t="s">
        <v>59</v>
      </c>
      <c r="G8" s="27" t="s">
        <v>60</v>
      </c>
      <c r="H8" s="27" t="s">
        <v>64</v>
      </c>
      <c r="I8" s="32"/>
      <c r="J8" s="37">
        <v>45.92</v>
      </c>
      <c r="K8" s="26">
        <v>45.92</v>
      </c>
      <c r="L8" s="37">
        <f>I8*J8</f>
        <v>0</v>
      </c>
      <c r="M8" s="39">
        <f>I8*K8</f>
        <v>0</v>
      </c>
      <c r="N8" s="32">
        <v>2</v>
      </c>
    </row>
    <row r="9" spans="1:14" s="1" customFormat="1" ht="15.75" customHeight="1">
      <c r="A9" s="41" t="s">
        <v>39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29"/>
      <c r="M9" s="29">
        <f>SUM(M6:M8)</f>
        <v>0</v>
      </c>
      <c r="N9" s="38">
        <v>0.1</v>
      </c>
    </row>
    <row r="10" spans="1:14" ht="15.75" customHeight="1">
      <c r="A10" s="42" t="s">
        <v>10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30"/>
      <c r="M10" s="30">
        <f>M9*N9</f>
        <v>0</v>
      </c>
      <c r="N10" s="2"/>
    </row>
    <row r="11" spans="1:14" ht="15.75" customHeight="1">
      <c r="A11" s="42" t="s">
        <v>40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30"/>
      <c r="M11" s="30">
        <f>M9+M10</f>
        <v>0</v>
      </c>
      <c r="N11" s="2"/>
    </row>
  </sheetData>
  <sheetProtection/>
  <mergeCells count="4">
    <mergeCell ref="A9:K9"/>
    <mergeCell ref="A11:K11"/>
    <mergeCell ref="A10:K10"/>
    <mergeCell ref="A2:M2"/>
  </mergeCells>
  <printOptions/>
  <pageMargins left="0.7086614173228347" right="0.7086614173228347" top="0.7480314960629921" bottom="0.7480314960629921" header="0.31496062992125984" footer="0.31496062992125984"/>
  <pageSetup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5"/>
  <sheetViews>
    <sheetView zoomScalePageLayoutView="0" workbookViewId="0" topLeftCell="A1">
      <selection activeCell="E2" sqref="E2"/>
    </sheetView>
  </sheetViews>
  <sheetFormatPr defaultColWidth="9.140625" defaultRowHeight="15"/>
  <cols>
    <col min="2" max="2" width="31.00390625" style="0" customWidth="1"/>
    <col min="3" max="3" width="31.28125" style="0" customWidth="1"/>
    <col min="5" max="5" width="25.7109375" style="0" customWidth="1"/>
    <col min="6" max="6" width="27.57421875" style="0" customWidth="1"/>
    <col min="7" max="7" width="23.28125" style="0" customWidth="1"/>
  </cols>
  <sheetData>
    <row r="2" spans="2:7" ht="15">
      <c r="B2" s="3" t="s">
        <v>12</v>
      </c>
      <c r="C2" s="3"/>
      <c r="D2" s="3"/>
      <c r="E2" s="4" t="s">
        <v>62</v>
      </c>
      <c r="F2" s="5"/>
      <c r="G2" s="5"/>
    </row>
    <row r="4" spans="2:7" ht="15.75" thickBot="1">
      <c r="B4" s="5"/>
      <c r="C4" s="5"/>
      <c r="D4" s="5"/>
      <c r="E4" s="5"/>
      <c r="F4" s="5"/>
      <c r="G4" s="5"/>
    </row>
    <row r="5" spans="2:7" ht="24.75" thickBot="1">
      <c r="B5" s="6" t="s">
        <v>13</v>
      </c>
      <c r="C5" s="7" t="s">
        <v>41</v>
      </c>
      <c r="D5" s="5"/>
      <c r="E5" s="8" t="s">
        <v>14</v>
      </c>
      <c r="F5" s="9" t="s">
        <v>15</v>
      </c>
      <c r="G5" s="10" t="s">
        <v>16</v>
      </c>
    </row>
    <row r="6" spans="2:7" ht="15.75" thickBot="1">
      <c r="B6" s="11"/>
      <c r="C6" s="12"/>
      <c r="D6" s="5"/>
      <c r="E6" s="13">
        <f>SUM(Makler!L6:L8)</f>
        <v>0</v>
      </c>
      <c r="F6" s="13">
        <f>SUM(Makler!M6:M8)</f>
        <v>0</v>
      </c>
      <c r="G6" s="14">
        <f>F6*1.1</f>
        <v>0</v>
      </c>
    </row>
    <row r="7" spans="2:7" ht="24.75" thickBot="1">
      <c r="B7" s="6" t="s">
        <v>17</v>
      </c>
      <c r="C7" s="15" t="s">
        <v>18</v>
      </c>
      <c r="D7" s="5"/>
      <c r="E7" s="44" t="s">
        <v>19</v>
      </c>
      <c r="F7" s="45"/>
      <c r="G7" s="46"/>
    </row>
    <row r="8" spans="2:7" ht="15.75" thickBot="1">
      <c r="B8" s="11"/>
      <c r="C8" s="12"/>
      <c r="D8" s="5"/>
      <c r="E8" s="16">
        <f>E6/1000</f>
        <v>0</v>
      </c>
      <c r="F8" s="16">
        <f>F6/1000</f>
        <v>0</v>
      </c>
      <c r="G8" s="17">
        <f>G6/1000</f>
        <v>0</v>
      </c>
    </row>
    <row r="9" spans="2:7" ht="15">
      <c r="B9" s="6" t="s">
        <v>20</v>
      </c>
      <c r="C9" s="15" t="s">
        <v>21</v>
      </c>
      <c r="D9" s="5"/>
      <c r="E9" s="12"/>
      <c r="F9" s="12"/>
      <c r="G9" s="18"/>
    </row>
    <row r="10" spans="2:7" ht="15">
      <c r="B10" s="11"/>
      <c r="C10" s="12"/>
      <c r="D10" s="5"/>
      <c r="E10" s="12"/>
      <c r="F10" s="12"/>
      <c r="G10" s="18"/>
    </row>
    <row r="11" spans="2:7" ht="15">
      <c r="B11" s="6" t="s">
        <v>22</v>
      </c>
      <c r="C11" s="15" t="s">
        <v>23</v>
      </c>
      <c r="D11" s="5"/>
      <c r="E11" s="12"/>
      <c r="F11" s="12"/>
      <c r="G11" s="18"/>
    </row>
    <row r="12" spans="2:7" ht="15">
      <c r="B12" s="11"/>
      <c r="C12" s="12"/>
      <c r="D12" s="5"/>
      <c r="E12" s="5"/>
      <c r="F12" s="5"/>
      <c r="G12" s="18"/>
    </row>
    <row r="13" spans="2:7" ht="15.75">
      <c r="B13" s="6" t="s">
        <v>24</v>
      </c>
      <c r="C13" s="15" t="s">
        <v>25</v>
      </c>
      <c r="D13" s="5"/>
      <c r="E13" s="19" t="s">
        <v>26</v>
      </c>
      <c r="F13" s="20">
        <f>SUBTOTAL(101,Makler!N6:N8)</f>
        <v>1.3333333333333333</v>
      </c>
      <c r="G13" s="18"/>
    </row>
    <row r="14" spans="2:7" ht="15">
      <c r="B14" s="11"/>
      <c r="C14" s="12"/>
      <c r="D14" s="5"/>
      <c r="E14" s="12"/>
      <c r="F14" s="12"/>
      <c r="G14" s="18"/>
    </row>
    <row r="15" spans="2:7" ht="25.5">
      <c r="B15" s="6" t="s">
        <v>27</v>
      </c>
      <c r="C15" s="7" t="s">
        <v>28</v>
      </c>
      <c r="D15" s="5"/>
      <c r="E15" s="19" t="s">
        <v>29</v>
      </c>
      <c r="F15" s="15" t="s">
        <v>30</v>
      </c>
      <c r="G15" s="5"/>
    </row>
    <row r="16" spans="2:7" ht="15">
      <c r="B16" s="11"/>
      <c r="C16" s="12"/>
      <c r="D16" s="5"/>
      <c r="E16" s="5"/>
      <c r="F16" s="5"/>
      <c r="G16" s="5"/>
    </row>
    <row r="17" spans="2:7" ht="25.5">
      <c r="B17" s="6" t="s">
        <v>31</v>
      </c>
      <c r="C17" s="7" t="s">
        <v>43</v>
      </c>
      <c r="D17" s="5"/>
      <c r="E17" s="5"/>
      <c r="F17" s="5"/>
      <c r="G17" s="5"/>
    </row>
    <row r="18" spans="2:7" ht="15">
      <c r="B18" s="11"/>
      <c r="C18" s="12"/>
      <c r="D18" s="5"/>
      <c r="E18" s="5"/>
      <c r="F18" s="5"/>
      <c r="G18" s="5"/>
    </row>
    <row r="19" spans="2:3" ht="15">
      <c r="B19" s="6" t="s">
        <v>32</v>
      </c>
      <c r="C19" s="7" t="s">
        <v>33</v>
      </c>
    </row>
    <row r="20" spans="2:3" ht="15">
      <c r="B20" s="11"/>
      <c r="C20" s="12"/>
    </row>
    <row r="21" spans="2:3" ht="15">
      <c r="B21" s="6" t="s">
        <v>34</v>
      </c>
      <c r="C21" s="31">
        <v>33600000</v>
      </c>
    </row>
    <row r="35" ht="15">
      <c r="B35" s="24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Markovic</dc:creator>
  <cp:keywords/>
  <dc:description/>
  <cp:lastModifiedBy>Branislav Pribanovic</cp:lastModifiedBy>
  <cp:lastPrinted>2016-09-01T07:12:45Z</cp:lastPrinted>
  <dcterms:created xsi:type="dcterms:W3CDTF">2016-01-05T12:06:43Z</dcterms:created>
  <dcterms:modified xsi:type="dcterms:W3CDTF">2016-09-02T12:36:22Z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