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la\Desktop\"/>
    </mc:Choice>
  </mc:AlternateContent>
  <xr:revisionPtr revIDLastSave="0" documentId="13_ncr:1_{A07A5D5E-3FB9-4033-81A1-5280D4035DD8}" xr6:coauthVersionLast="36" xr6:coauthVersionMax="36" xr10:uidLastSave="{00000000-0000-0000-0000-000000000000}"/>
  <bookViews>
    <workbookView xWindow="0" yWindow="0" windowWidth="28800" windowHeight="12015" xr2:uid="{DB32D5BC-B92B-42A7-9058-2848538E0B23}"/>
  </bookViews>
  <sheets>
    <sheet name="gosper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" i="1" l="1"/>
  <c r="K29" i="1"/>
  <c r="K17" i="1" l="1"/>
  <c r="K15" i="1"/>
  <c r="K13" i="1"/>
  <c r="K8" i="1"/>
  <c r="K6" i="1"/>
  <c r="K35" i="1" l="1"/>
  <c r="M35" i="1" s="1"/>
  <c r="K36" i="1"/>
  <c r="M36" i="1" s="1"/>
  <c r="M33" i="1"/>
  <c r="N33" i="1" s="1"/>
  <c r="M31" i="1"/>
  <c r="K28" i="1"/>
  <c r="M29" i="1"/>
  <c r="K31" i="1"/>
  <c r="K27" i="1"/>
  <c r="M27" i="1" s="1"/>
  <c r="K22" i="1"/>
  <c r="M22" i="1" s="1"/>
  <c r="K23" i="1"/>
  <c r="K24" i="1"/>
  <c r="M15" i="1"/>
  <c r="N15" i="1" s="1"/>
  <c r="K19" i="1"/>
  <c r="M8" i="1"/>
  <c r="M6" i="1"/>
  <c r="K10" i="1"/>
  <c r="M37" i="1" l="1"/>
  <c r="M38" i="1" s="1"/>
  <c r="M39" i="1" s="1"/>
  <c r="M10" i="1"/>
  <c r="L11" i="1" s="1"/>
  <c r="M40" i="1"/>
  <c r="N31" i="1"/>
  <c r="N36" i="1"/>
  <c r="N35" i="1"/>
  <c r="N29" i="1"/>
  <c r="M28" i="1"/>
  <c r="N28" i="1" s="1"/>
  <c r="L32" i="1"/>
  <c r="N27" i="1"/>
  <c r="K32" i="1"/>
  <c r="M24" i="1"/>
  <c r="L25" i="1" s="1"/>
  <c r="M23" i="1"/>
  <c r="N23" i="1" s="1"/>
  <c r="N22" i="1"/>
  <c r="K25" i="1"/>
  <c r="M19" i="1"/>
  <c r="N19" i="1" s="1"/>
  <c r="M17" i="1"/>
  <c r="N17" i="1" s="1"/>
  <c r="K20" i="1"/>
  <c r="M13" i="1"/>
  <c r="N8" i="1"/>
  <c r="K11" i="1"/>
  <c r="N6" i="1"/>
  <c r="N10" i="1" l="1"/>
  <c r="M44" i="1"/>
  <c r="M43" i="1"/>
  <c r="N13" i="1"/>
  <c r="N20" i="1" s="1"/>
  <c r="M41" i="1"/>
  <c r="M42" i="1" s="1"/>
  <c r="N32" i="1"/>
  <c r="N24" i="1"/>
  <c r="N25" i="1" s="1"/>
  <c r="L20" i="1"/>
  <c r="N11" i="1"/>
  <c r="M45" i="1" l="1"/>
</calcChain>
</file>

<file path=xl/sharedStrings.xml><?xml version="1.0" encoding="utf-8"?>
<sst xmlns="http://schemas.openxmlformats.org/spreadsheetml/2006/main" count="176" uniqueCount="100">
  <si>
    <t>DDDR pejsmejker</t>
  </si>
  <si>
    <t>ставка 1</t>
  </si>
  <si>
    <t>Dvokomorski pejsmejker sa frekventnom adaptacijom (DDDR)</t>
  </si>
  <si>
    <t>St. Jude Medical Cardiac Rhythm Management Division</t>
  </si>
  <si>
    <t>комад</t>
  </si>
  <si>
    <t>ставка 2</t>
  </si>
  <si>
    <t>Elektroda bipolarne, konekcije IS-1 pasivne ili aktivne fiksacije prava ili "J"-krivina</t>
  </si>
  <si>
    <t>ставка 3</t>
  </si>
  <si>
    <t>Odgovarajući uvodnik za elektrode</t>
  </si>
  <si>
    <t>Peel Away Introducer</t>
  </si>
  <si>
    <t>4051xx</t>
  </si>
  <si>
    <t xml:space="preserve">St. Jude Medical </t>
  </si>
  <si>
    <t>УКУПНО ЗА ПАРТИЈУ 4</t>
  </si>
  <si>
    <t>CRT pejsmejker sa pasivnim elektrodama za koronarni sinus</t>
  </si>
  <si>
    <t>Resinhronizacioni pejsmejker (CRT-p)</t>
  </si>
  <si>
    <t>Elektroda bipolarna, konekcije IS-1 pasivne ili aktivne fiksacije, prava ili "J"-krivina</t>
  </si>
  <si>
    <t>Elektroda za koronarni sinus unipolarna, bipolarna ili kvadripolarna (različitih oblika vrha) pasivne fiksacije</t>
  </si>
  <si>
    <t>ставка 4</t>
  </si>
  <si>
    <t>Odgovarajući uvodnik za elektrode iz stavke 2</t>
  </si>
  <si>
    <t>УКУПНО ЗА ПАРТИЈУ 6</t>
  </si>
  <si>
    <t>ICD-VR sa telemetrijskim praćenjem</t>
  </si>
  <si>
    <t>Jednokomorski implantabilni kardioverter defibrilator DF-4 (ICD-VR) i mogućnošću telemetrijskog praćenja</t>
  </si>
  <si>
    <t>Neutrino NxT VR</t>
  </si>
  <si>
    <t>CDVRA600Q</t>
  </si>
  <si>
    <t>HV elektroda aktivne ili pasivne fiksacije ''single-coil'' ili ''dual-coil'', konekcije DF-4</t>
  </si>
  <si>
    <t>Durata</t>
  </si>
  <si>
    <t>712x/xx, 717x/xx, 712xQ/xx, 717xQ/xx</t>
  </si>
  <si>
    <t>Odgovarajući uvodnik za HV elektrodu</t>
  </si>
  <si>
    <t>УКУПНО ЗА ПАРТИЈУ 11</t>
  </si>
  <si>
    <t>ICD-DR sa telemetrijskim praćenjem</t>
  </si>
  <si>
    <t>Dvokomorski implantabilni kardioverter defibrilator DF-4 (ICD-DR) sa mogućnošću telemetrijskog praćenja</t>
  </si>
  <si>
    <t>Neutrino NxT DR</t>
  </si>
  <si>
    <t>CDDRA600Q</t>
  </si>
  <si>
    <t>Elektroda bipolarna, konekcije IS-1 pasivne ili aktivne fiksacije prava ili "J"-krivina</t>
  </si>
  <si>
    <t>odgovarajući uvodnik za elektrodu iz stavke 2 i odgovarajući uvodnik za HV elektrodu iz stavke 3</t>
  </si>
  <si>
    <t>УКУПНО ЗА ПАРТИЈУ 17</t>
  </si>
  <si>
    <t>Elektroda za koronarni sinus bipolarna i kvadripolarna, pasivne fiksacije</t>
  </si>
  <si>
    <t>Jednokomorski pejsmejker sa frekventnom adaptacijom (VVIR) za decu telesne mase ispod 10kg</t>
  </si>
  <si>
    <t>Microny II SR+</t>
  </si>
  <si>
    <t>2525T</t>
  </si>
  <si>
    <t>HV elektroda aktivne ili pasivne fiksacije 'single-coil'ili 'dual-coil', konekcije DF-4 i DF-1, 7Fr</t>
  </si>
  <si>
    <t>Prilog 1 Ugovora- specifikacija materijala sa cenom</t>
  </si>
  <si>
    <t>ШИФРА</t>
  </si>
  <si>
    <t>ПАРТИЈА</t>
  </si>
  <si>
    <t>ПРЕДМЕТ НАБАВКЕ</t>
  </si>
  <si>
    <t>ЗАШТИЋЕНИ НАЗИВ ПОНУЂЕНОГ ДОБРА</t>
  </si>
  <si>
    <t>КАТАЛОШКИ БРОЈ ПОНУЂЕНОГ ДОБРА</t>
  </si>
  <si>
    <t>ПРОИЗВОЂАЧ</t>
  </si>
  <si>
    <t>ЈЕДИНИЦА МЕРЕ</t>
  </si>
  <si>
    <t>КОЛИЧИНА</t>
  </si>
  <si>
    <t>ЈЕДИНИЧНА ЦЕНА</t>
  </si>
  <si>
    <t>Добављач: Gosper doo</t>
  </si>
  <si>
    <t>УКУПНА ЦЕНА БЕЗ ПДВ</t>
  </si>
  <si>
    <t xml:space="preserve"> СТОПА ПДВ</t>
  </si>
  <si>
    <t xml:space="preserve"> ИЗНОС ПДВ</t>
  </si>
  <si>
    <t>УКУПНА ЦЕНА СА ПДВ</t>
  </si>
  <si>
    <t>УГРАДНИ МАТЕРИЈАЛ: УКУПНА ВРЕДНОСТ БЕЗ ПДВ</t>
  </si>
  <si>
    <t>УГРАДНИ МАТЕРИЈАЛ: ИЗНОС ПДВ (10%)</t>
  </si>
  <si>
    <t>УГРАДНИ МАТЕРИЈАЛ: УКУПНА ВРЕДНОСТ СА ПДВ</t>
  </si>
  <si>
    <t>ПОТРОШНИ МАТЕРИЈАЛ: УКУПНА ВРЕДНОСТ БЕЗ ПДВ</t>
  </si>
  <si>
    <t>ПОТРОШНИ МАТЕРИЈАЛ: ИЗНОС ПДВ (20%)</t>
  </si>
  <si>
    <t>ПОТРОШНИ МАТЕРИЈАЛ: УКУПНА ВРЕДНОСТ СА ПДВ</t>
  </si>
  <si>
    <t>УКУПНА ВРЕДНОСТ БЕЗ ПДВ</t>
  </si>
  <si>
    <t>ИЗНОС ПДВ</t>
  </si>
  <si>
    <t>УКУПНА ВРЕДНОСТ СА ПДВ</t>
  </si>
  <si>
    <t>Endurity</t>
  </si>
  <si>
    <t>PM2162</t>
  </si>
  <si>
    <t>Endurity Core</t>
  </si>
  <si>
    <t>PM2152</t>
  </si>
  <si>
    <t>PM22007</t>
  </si>
  <si>
    <t>PM22008</t>
  </si>
  <si>
    <t>PM22009</t>
  </si>
  <si>
    <t>PM22010</t>
  </si>
  <si>
    <t>Tendril STS</t>
  </si>
  <si>
    <t>2088TC/xx</t>
  </si>
  <si>
    <t>IsoFlex</t>
  </si>
  <si>
    <t>1944/xx
1948/xx</t>
  </si>
  <si>
    <t>PM22014</t>
  </si>
  <si>
    <t>PM22015</t>
  </si>
  <si>
    <t xml:space="preserve">Allure RF </t>
  </si>
  <si>
    <t>PM3222</t>
  </si>
  <si>
    <t xml:space="preserve">Quadra Allure MP  </t>
  </si>
  <si>
    <t>PM3562</t>
  </si>
  <si>
    <t xml:space="preserve">Tendril STS </t>
  </si>
  <si>
    <t xml:space="preserve">IsoFlex </t>
  </si>
  <si>
    <t>PM22016</t>
  </si>
  <si>
    <t>PM22017</t>
  </si>
  <si>
    <t xml:space="preserve">Quartet </t>
  </si>
  <si>
    <t>145xQ/xx
1458QL/xx</t>
  </si>
  <si>
    <t xml:space="preserve">QuickFlex μ </t>
  </si>
  <si>
    <t>1258T/xx</t>
  </si>
  <si>
    <t>PM22057</t>
  </si>
  <si>
    <t>PM22027</t>
  </si>
  <si>
    <t>BKT22018</t>
  </si>
  <si>
    <t xml:space="preserve">2088TC/xx; </t>
  </si>
  <si>
    <t>1944/xx, 1948/xx</t>
  </si>
  <si>
    <t>PM22048</t>
  </si>
  <si>
    <t>Quartet</t>
  </si>
  <si>
    <t>145xQ/xx, 1458QL/xx</t>
  </si>
  <si>
    <t>PM22053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</si>
</sst>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10"/>
      <name val="Calibri"/>
      <family val="2"/>
      <charset val="238"/>
    </font>
    <font>
      <sz val="10"/>
      <name val="Arial"/>
      <family val="2"/>
    </font>
    <font>
      <sz val="12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i/>
      <sz val="10"/>
      <color theme="1"/>
      <name val="Arial"/>
      <family val="2"/>
    </font>
    <font>
      <sz val="9"/>
      <color theme="1"/>
      <name val="Arial"/>
      <family val="2"/>
    </font>
    <font>
      <sz val="9"/>
      <color indexed="8"/>
      <name val="Arial"/>
      <family val="2"/>
    </font>
    <font>
      <sz val="9"/>
      <color rgb="FF00000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1">
    <xf numFmtId="0" fontId="0" fillId="0" borderId="0"/>
    <xf numFmtId="0" fontId="2" fillId="0" borderId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0" borderId="0" applyNumberFormat="0" applyBorder="0" applyAlignment="0" applyProtection="0"/>
    <xf numFmtId="0" fontId="7" fillId="11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20" borderId="0" applyNumberFormat="0" applyBorder="0" applyAlignment="0" applyProtection="0"/>
    <xf numFmtId="0" fontId="8" fillId="4" borderId="0" applyNumberFormat="0" applyBorder="0" applyAlignment="0" applyProtection="0"/>
    <xf numFmtId="0" fontId="9" fillId="21" borderId="5" applyNumberFormat="0" applyAlignment="0" applyProtection="0"/>
    <xf numFmtId="0" fontId="10" fillId="22" borderId="6" applyNumberFormat="0" applyAlignment="0" applyProtection="0"/>
    <xf numFmtId="0" fontId="23" fillId="0" borderId="0"/>
    <xf numFmtId="0" fontId="11" fillId="0" borderId="0" applyNumberFormat="0" applyFill="0" applyBorder="0" applyAlignment="0" applyProtection="0"/>
    <xf numFmtId="0" fontId="12" fillId="5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8" borderId="5" applyNumberFormat="0" applyAlignment="0" applyProtection="0"/>
    <xf numFmtId="0" fontId="17" fillId="0" borderId="10" applyNumberFormat="0" applyFill="0" applyAlignment="0" applyProtection="0"/>
    <xf numFmtId="0" fontId="18" fillId="23" borderId="0" applyNumberFormat="0" applyBorder="0" applyAlignment="0" applyProtection="0"/>
    <xf numFmtId="0" fontId="3" fillId="0" borderId="0"/>
    <xf numFmtId="0" fontId="4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22" fillId="0" borderId="0"/>
    <xf numFmtId="0" fontId="4" fillId="24" borderId="11" applyNumberFormat="0" applyFont="0" applyAlignment="0" applyProtection="0"/>
    <xf numFmtId="0" fontId="19" fillId="21" borderId="12" applyNumberFormat="0" applyAlignment="0" applyProtection="0"/>
    <xf numFmtId="0" fontId="5" fillId="0" borderId="0" applyNumberFormat="0" applyFill="0" applyBorder="0" applyAlignment="0" applyProtection="0"/>
    <xf numFmtId="0" fontId="20" fillId="0" borderId="13" applyNumberFormat="0" applyFill="0" applyAlignment="0" applyProtection="0"/>
    <xf numFmtId="0" fontId="21" fillId="0" borderId="0" applyNumberFormat="0" applyFill="0" applyBorder="0" applyAlignment="0" applyProtection="0"/>
  </cellStyleXfs>
  <cellXfs count="50">
    <xf numFmtId="0" fontId="0" fillId="0" borderId="0" xfId="0"/>
    <xf numFmtId="0" fontId="24" fillId="2" borderId="1" xfId="0" applyFont="1" applyFill="1" applyBorder="1" applyAlignment="1">
      <alignment horizontal="center" vertical="center" wrapText="1"/>
    </xf>
    <xf numFmtId="3" fontId="25" fillId="0" borderId="1" xfId="0" applyNumberFormat="1" applyFont="1" applyBorder="1" applyAlignment="1">
      <alignment horizontal="center" vertical="center"/>
    </xf>
    <xf numFmtId="9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4" fontId="25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0" fillId="0" borderId="0" xfId="0" applyFont="1"/>
    <xf numFmtId="0" fontId="27" fillId="0" borderId="1" xfId="0" applyFont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41" applyFont="1" applyFill="1" applyBorder="1" applyAlignment="1" applyProtection="1">
      <alignment horizontal="center" vertical="center" wrapText="1"/>
      <protection locked="0"/>
    </xf>
    <xf numFmtId="0" fontId="27" fillId="0" borderId="0" xfId="41" applyFont="1" applyAlignment="1">
      <alignment horizontal="center" vertical="center" wrapText="1"/>
    </xf>
    <xf numFmtId="0" fontId="27" fillId="0" borderId="15" xfId="0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7" fillId="0" borderId="20" xfId="0" applyFont="1" applyFill="1" applyBorder="1" applyAlignment="1">
      <alignment horizontal="center" vertical="center" wrapText="1"/>
    </xf>
    <xf numFmtId="0" fontId="24" fillId="0" borderId="2" xfId="41" applyFont="1" applyBorder="1" applyAlignment="1">
      <alignment horizontal="right" vertical="center" wrapText="1"/>
    </xf>
    <xf numFmtId="0" fontId="24" fillId="0" borderId="3" xfId="41" applyFont="1" applyBorder="1" applyAlignment="1">
      <alignment horizontal="right" vertical="center" wrapText="1"/>
    </xf>
    <xf numFmtId="0" fontId="24" fillId="0" borderId="4" xfId="41" applyFont="1" applyBorder="1" applyAlignment="1">
      <alignment horizontal="right" vertical="center" wrapText="1"/>
    </xf>
    <xf numFmtId="0" fontId="26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4" fontId="25" fillId="0" borderId="2" xfId="0" applyNumberFormat="1" applyFont="1" applyBorder="1" applyAlignment="1">
      <alignment horizontal="center" vertical="center" wrapText="1"/>
    </xf>
    <xf numFmtId="4" fontId="25" fillId="0" borderId="4" xfId="0" applyNumberFormat="1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left" vertical="center" wrapText="1"/>
    </xf>
    <xf numFmtId="0" fontId="24" fillId="0" borderId="1" xfId="0" applyFont="1" applyBorder="1" applyAlignment="1">
      <alignment horizontal="right" vertical="center" wrapText="1"/>
    </xf>
    <xf numFmtId="4" fontId="25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9" fontId="25" fillId="0" borderId="14" xfId="0" applyNumberFormat="1" applyFont="1" applyBorder="1" applyAlignment="1">
      <alignment horizontal="center" vertical="center" wrapText="1"/>
    </xf>
    <xf numFmtId="9" fontId="25" fillId="0" borderId="15" xfId="0" applyNumberFormat="1" applyFont="1" applyBorder="1" applyAlignment="1">
      <alignment horizontal="center" vertical="center" wrapText="1"/>
    </xf>
    <xf numFmtId="4" fontId="25" fillId="0" borderId="14" xfId="0" applyNumberFormat="1" applyFont="1" applyBorder="1" applyAlignment="1">
      <alignment horizontal="center" vertical="center" wrapText="1"/>
    </xf>
    <xf numFmtId="4" fontId="25" fillId="0" borderId="15" xfId="0" applyNumberFormat="1" applyFont="1" applyBorder="1" applyAlignment="1">
      <alignment horizontal="center" vertical="center" wrapText="1"/>
    </xf>
    <xf numFmtId="4" fontId="25" fillId="0" borderId="14" xfId="0" applyNumberFormat="1" applyFont="1" applyFill="1" applyBorder="1" applyAlignment="1">
      <alignment horizontal="center" vertical="center" wrapText="1"/>
    </xf>
    <xf numFmtId="4" fontId="25" fillId="0" borderId="15" xfId="0" applyNumberFormat="1" applyFont="1" applyFill="1" applyBorder="1" applyAlignment="1">
      <alignment horizontal="center" vertical="center" wrapText="1"/>
    </xf>
    <xf numFmtId="0" fontId="24" fillId="0" borderId="14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5" fillId="0" borderId="14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4" fillId="0" borderId="16" xfId="0" applyFont="1" applyBorder="1" applyAlignment="1">
      <alignment horizontal="center" vertical="center" wrapText="1"/>
    </xf>
    <xf numFmtId="0" fontId="24" fillId="0" borderId="17" xfId="0" applyFont="1" applyBorder="1" applyAlignment="1">
      <alignment horizontal="center" vertical="center" wrapText="1"/>
    </xf>
    <xf numFmtId="0" fontId="24" fillId="0" borderId="18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3" fontId="25" fillId="0" borderId="14" xfId="0" applyNumberFormat="1" applyFont="1" applyBorder="1" applyAlignment="1">
      <alignment horizontal="center" vertical="center"/>
    </xf>
    <xf numFmtId="3" fontId="25" fillId="0" borderId="15" xfId="0" applyNumberFormat="1" applyFont="1" applyBorder="1" applyAlignment="1">
      <alignment horizontal="center" vertical="center"/>
    </xf>
    <xf numFmtId="0" fontId="25" fillId="0" borderId="14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0" fontId="27" fillId="0" borderId="0" xfId="0" applyFont="1"/>
  </cellXfs>
  <cellStyles count="51">
    <cellStyle name="20% - Accent1 2" xfId="2" xr:uid="{00000000-0005-0000-0000-00002F000000}"/>
    <cellStyle name="20% - Accent2 2" xfId="3" xr:uid="{00000000-0005-0000-0000-000030000000}"/>
    <cellStyle name="20% - Accent3 2" xfId="4" xr:uid="{00000000-0005-0000-0000-000031000000}"/>
    <cellStyle name="20% - Accent4 2" xfId="5" xr:uid="{00000000-0005-0000-0000-000032000000}"/>
    <cellStyle name="20% - Accent5 2" xfId="6" xr:uid="{00000000-0005-0000-0000-000033000000}"/>
    <cellStyle name="20% - Accent6 2" xfId="7" xr:uid="{00000000-0005-0000-0000-000034000000}"/>
    <cellStyle name="40% - Accent1 2" xfId="8" xr:uid="{00000000-0005-0000-0000-000035000000}"/>
    <cellStyle name="40% - Accent2 2" xfId="9" xr:uid="{00000000-0005-0000-0000-000036000000}"/>
    <cellStyle name="40% - Accent3 2" xfId="10" xr:uid="{00000000-0005-0000-0000-000037000000}"/>
    <cellStyle name="40% - Accent4 2" xfId="11" xr:uid="{00000000-0005-0000-0000-000038000000}"/>
    <cellStyle name="40% - Accent5 2" xfId="12" xr:uid="{00000000-0005-0000-0000-000039000000}"/>
    <cellStyle name="40% - Accent6 2" xfId="13" xr:uid="{00000000-0005-0000-0000-00003A000000}"/>
    <cellStyle name="60% - Accent1 2" xfId="14" xr:uid="{00000000-0005-0000-0000-00003B000000}"/>
    <cellStyle name="60% - Accent2 2" xfId="15" xr:uid="{00000000-0005-0000-0000-00003C000000}"/>
    <cellStyle name="60% - Accent3 2" xfId="16" xr:uid="{00000000-0005-0000-0000-00003D000000}"/>
    <cellStyle name="60% - Accent4 2" xfId="17" xr:uid="{00000000-0005-0000-0000-00003E000000}"/>
    <cellStyle name="60% - Accent5 2" xfId="18" xr:uid="{00000000-0005-0000-0000-00003F000000}"/>
    <cellStyle name="60% - Accent6 2" xfId="19" xr:uid="{00000000-0005-0000-0000-000040000000}"/>
    <cellStyle name="Accent1 2" xfId="20" xr:uid="{00000000-0005-0000-0000-000041000000}"/>
    <cellStyle name="Accent2 2" xfId="21" xr:uid="{00000000-0005-0000-0000-000042000000}"/>
    <cellStyle name="Accent3 2" xfId="22" xr:uid="{00000000-0005-0000-0000-000043000000}"/>
    <cellStyle name="Accent4 2" xfId="23" xr:uid="{00000000-0005-0000-0000-000044000000}"/>
    <cellStyle name="Accent5 2" xfId="24" xr:uid="{00000000-0005-0000-0000-000045000000}"/>
    <cellStyle name="Accent6 2" xfId="25" xr:uid="{00000000-0005-0000-0000-000046000000}"/>
    <cellStyle name="Bad 2" xfId="26" xr:uid="{00000000-0005-0000-0000-000047000000}"/>
    <cellStyle name="Calculation 2" xfId="27" xr:uid="{00000000-0005-0000-0000-000048000000}"/>
    <cellStyle name="Check Cell 2" xfId="28" xr:uid="{00000000-0005-0000-0000-000049000000}"/>
    <cellStyle name="Excel Built-in Normal" xfId="29" xr:uid="{00000000-0005-0000-0000-00004A000000}"/>
    <cellStyle name="Explanatory Text 2" xfId="30" xr:uid="{00000000-0005-0000-0000-00004B000000}"/>
    <cellStyle name="Good 2" xfId="31" xr:uid="{00000000-0005-0000-0000-00004C000000}"/>
    <cellStyle name="Heading 1 2" xfId="32" xr:uid="{00000000-0005-0000-0000-00004D000000}"/>
    <cellStyle name="Heading 2 2" xfId="33" xr:uid="{00000000-0005-0000-0000-00004E000000}"/>
    <cellStyle name="Heading 3 2" xfId="34" xr:uid="{00000000-0005-0000-0000-00004F000000}"/>
    <cellStyle name="Heading 4 2" xfId="35" xr:uid="{00000000-0005-0000-0000-000050000000}"/>
    <cellStyle name="Input 2" xfId="36" xr:uid="{00000000-0005-0000-0000-000051000000}"/>
    <cellStyle name="Linked Cell 2" xfId="37" xr:uid="{00000000-0005-0000-0000-000052000000}"/>
    <cellStyle name="Neutral 2" xfId="38" xr:uid="{00000000-0005-0000-0000-000053000000}"/>
    <cellStyle name="Normal" xfId="0" builtinId="0"/>
    <cellStyle name="Normal 2" xfId="39" xr:uid="{00000000-0005-0000-0000-000055000000}"/>
    <cellStyle name="Normal 2 2" xfId="40" xr:uid="{00000000-0005-0000-0000-000056000000}"/>
    <cellStyle name="Normal 3" xfId="41" xr:uid="{00000000-0005-0000-0000-000057000000}"/>
    <cellStyle name="Normal 4" xfId="1" xr:uid="{00000000-0005-0000-0000-000054000000}"/>
    <cellStyle name="Normal 4 2" xfId="42" xr:uid="{00000000-0005-0000-0000-000058000000}"/>
    <cellStyle name="Normal 5" xfId="43" xr:uid="{00000000-0005-0000-0000-000059000000}"/>
    <cellStyle name="Normal 5 2" xfId="44" xr:uid="{00000000-0005-0000-0000-00005A000000}"/>
    <cellStyle name="Normal 6" xfId="45" xr:uid="{00000000-0005-0000-0000-00005B000000}"/>
    <cellStyle name="Note 2" xfId="46" xr:uid="{00000000-0005-0000-0000-00005C000000}"/>
    <cellStyle name="Output 2" xfId="47" xr:uid="{00000000-0005-0000-0000-00005D000000}"/>
    <cellStyle name="Title 2" xfId="48" xr:uid="{00000000-0005-0000-0000-00005E000000}"/>
    <cellStyle name="Total 2" xfId="49" xr:uid="{00000000-0005-0000-0000-00005F000000}"/>
    <cellStyle name="Warning Text 2" xfId="50" xr:uid="{00000000-0005-0000-0000-00006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E70493-FA4C-49D7-9BD3-A68B3900254C}">
  <dimension ref="A1:N45"/>
  <sheetViews>
    <sheetView tabSelected="1" topLeftCell="A28" zoomScale="90" zoomScaleNormal="90" workbookViewId="0">
      <selection activeCell="E30" sqref="E30"/>
    </sheetView>
  </sheetViews>
  <sheetFormatPr defaultRowHeight="12.75" x14ac:dyDescent="0.2"/>
  <cols>
    <col min="1" max="2" width="9.140625" style="10"/>
    <col min="3" max="3" width="13.85546875" style="10" customWidth="1"/>
    <col min="4" max="4" width="10.5703125" style="49" customWidth="1"/>
    <col min="5" max="5" width="14.7109375" style="49" customWidth="1"/>
    <col min="6" max="6" width="13.140625" style="49" customWidth="1"/>
    <col min="7" max="7" width="16.5703125" style="10" customWidth="1"/>
    <col min="8" max="8" width="14" style="10" customWidth="1"/>
    <col min="9" max="9" width="13.140625" style="10" customWidth="1"/>
    <col min="10" max="10" width="19.42578125" style="10" customWidth="1"/>
    <col min="11" max="11" width="20.85546875" style="10" customWidth="1"/>
    <col min="12" max="12" width="15.28515625" style="10" customWidth="1"/>
    <col min="13" max="13" width="15.7109375" style="10" customWidth="1"/>
    <col min="14" max="14" width="19.7109375" style="10" customWidth="1"/>
    <col min="15" max="16384" width="9.140625" style="10"/>
  </cols>
  <sheetData>
    <row r="1" spans="1:14" x14ac:dyDescent="0.2">
      <c r="A1" s="21" t="s">
        <v>41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</row>
    <row r="3" spans="1:14" ht="20.25" customHeight="1" x14ac:dyDescent="0.2">
      <c r="A3" s="22" t="s">
        <v>51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</row>
    <row r="4" spans="1:14" ht="51" x14ac:dyDescent="0.2">
      <c r="A4" s="25" t="s">
        <v>43</v>
      </c>
      <c r="B4" s="25"/>
      <c r="C4" s="6" t="s">
        <v>44</v>
      </c>
      <c r="D4" s="16" t="s">
        <v>42</v>
      </c>
      <c r="E4" s="16" t="s">
        <v>45</v>
      </c>
      <c r="F4" s="16" t="s">
        <v>46</v>
      </c>
      <c r="G4" s="6" t="s">
        <v>47</v>
      </c>
      <c r="H4" s="6" t="s">
        <v>48</v>
      </c>
      <c r="I4" s="1" t="s">
        <v>49</v>
      </c>
      <c r="J4" s="6" t="s">
        <v>50</v>
      </c>
      <c r="K4" s="6" t="s">
        <v>52</v>
      </c>
      <c r="L4" s="6" t="s">
        <v>53</v>
      </c>
      <c r="M4" s="6" t="s">
        <v>54</v>
      </c>
      <c r="N4" s="6" t="s">
        <v>55</v>
      </c>
    </row>
    <row r="5" spans="1:14" ht="21" customHeight="1" x14ac:dyDescent="0.2">
      <c r="A5" s="25">
        <v>4</v>
      </c>
      <c r="B5" s="26" t="s">
        <v>0</v>
      </c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</row>
    <row r="6" spans="1:14" ht="48.75" customHeight="1" x14ac:dyDescent="0.2">
      <c r="A6" s="25"/>
      <c r="B6" s="36" t="s">
        <v>1</v>
      </c>
      <c r="C6" s="38" t="s">
        <v>2</v>
      </c>
      <c r="D6" s="12" t="s">
        <v>69</v>
      </c>
      <c r="E6" s="48" t="s">
        <v>65</v>
      </c>
      <c r="F6" s="11" t="s">
        <v>66</v>
      </c>
      <c r="G6" s="38" t="s">
        <v>3</v>
      </c>
      <c r="H6" s="8" t="s">
        <v>4</v>
      </c>
      <c r="I6" s="44"/>
      <c r="J6" s="32">
        <v>66900</v>
      </c>
      <c r="K6" s="32">
        <f>I6*J6+I7*J6</f>
        <v>0</v>
      </c>
      <c r="L6" s="30">
        <v>0.1</v>
      </c>
      <c r="M6" s="32">
        <f>K6*0.1</f>
        <v>0</v>
      </c>
      <c r="N6" s="34">
        <f>K6+M6</f>
        <v>0</v>
      </c>
    </row>
    <row r="7" spans="1:14" ht="33.75" customHeight="1" x14ac:dyDescent="0.2">
      <c r="A7" s="25"/>
      <c r="B7" s="37"/>
      <c r="C7" s="39"/>
      <c r="D7" s="11" t="s">
        <v>70</v>
      </c>
      <c r="E7" s="48" t="s">
        <v>67</v>
      </c>
      <c r="F7" s="11" t="s">
        <v>68</v>
      </c>
      <c r="G7" s="39"/>
      <c r="H7" s="9" t="s">
        <v>4</v>
      </c>
      <c r="I7" s="45"/>
      <c r="J7" s="33"/>
      <c r="K7" s="33"/>
      <c r="L7" s="31"/>
      <c r="M7" s="33"/>
      <c r="N7" s="35"/>
    </row>
    <row r="8" spans="1:14" ht="48" customHeight="1" x14ac:dyDescent="0.2">
      <c r="A8" s="25"/>
      <c r="B8" s="36" t="s">
        <v>5</v>
      </c>
      <c r="C8" s="38" t="s">
        <v>6</v>
      </c>
      <c r="D8" s="11" t="s">
        <v>71</v>
      </c>
      <c r="E8" s="48" t="s">
        <v>73</v>
      </c>
      <c r="F8" s="13" t="s">
        <v>74</v>
      </c>
      <c r="G8" s="38" t="s">
        <v>3</v>
      </c>
      <c r="H8" s="8" t="s">
        <v>4</v>
      </c>
      <c r="I8" s="44"/>
      <c r="J8" s="32">
        <v>16900</v>
      </c>
      <c r="K8" s="32">
        <f>I8*J8+I9*J8</f>
        <v>0</v>
      </c>
      <c r="L8" s="30">
        <v>0.1</v>
      </c>
      <c r="M8" s="32">
        <f>K8*0.1</f>
        <v>0</v>
      </c>
      <c r="N8" s="34">
        <f t="shared" ref="N8:N10" si="0">K8+M8</f>
        <v>0</v>
      </c>
    </row>
    <row r="9" spans="1:14" ht="48" customHeight="1" x14ac:dyDescent="0.2">
      <c r="A9" s="25"/>
      <c r="B9" s="37"/>
      <c r="C9" s="39"/>
      <c r="D9" s="11" t="s">
        <v>72</v>
      </c>
      <c r="E9" s="48" t="s">
        <v>75</v>
      </c>
      <c r="F9" s="13" t="s">
        <v>76</v>
      </c>
      <c r="G9" s="39"/>
      <c r="H9" s="9" t="s">
        <v>4</v>
      </c>
      <c r="I9" s="45"/>
      <c r="J9" s="33"/>
      <c r="K9" s="33"/>
      <c r="L9" s="31"/>
      <c r="M9" s="33"/>
      <c r="N9" s="35"/>
    </row>
    <row r="10" spans="1:14" ht="50.25" customHeight="1" x14ac:dyDescent="0.2">
      <c r="A10" s="25"/>
      <c r="B10" s="6" t="s">
        <v>7</v>
      </c>
      <c r="C10" s="8" t="s">
        <v>8</v>
      </c>
      <c r="D10" s="17" t="s">
        <v>93</v>
      </c>
      <c r="E10" s="48" t="s">
        <v>9</v>
      </c>
      <c r="F10" s="48" t="s">
        <v>10</v>
      </c>
      <c r="G10" s="8" t="s">
        <v>11</v>
      </c>
      <c r="H10" s="8" t="s">
        <v>4</v>
      </c>
      <c r="I10" s="2"/>
      <c r="J10" s="7">
        <v>4000</v>
      </c>
      <c r="K10" s="7">
        <f t="shared" ref="K10" si="1">I10*J10</f>
        <v>0</v>
      </c>
      <c r="L10" s="3">
        <v>0.2</v>
      </c>
      <c r="M10" s="7">
        <f>K10*0.2</f>
        <v>0</v>
      </c>
      <c r="N10" s="5">
        <f t="shared" si="0"/>
        <v>0</v>
      </c>
    </row>
    <row r="11" spans="1:14" ht="19.5" customHeight="1" x14ac:dyDescent="0.2">
      <c r="A11" s="25"/>
      <c r="B11" s="27" t="s">
        <v>12</v>
      </c>
      <c r="C11" s="27"/>
      <c r="D11" s="27"/>
      <c r="E11" s="27"/>
      <c r="F11" s="27"/>
      <c r="G11" s="27"/>
      <c r="H11" s="27"/>
      <c r="I11" s="27"/>
      <c r="J11" s="27"/>
      <c r="K11" s="7">
        <f>K6+K8+K10</f>
        <v>0</v>
      </c>
      <c r="L11" s="28">
        <f>M6+M8+M10</f>
        <v>0</v>
      </c>
      <c r="M11" s="28"/>
      <c r="N11" s="7">
        <f>N6+N8+N10</f>
        <v>0</v>
      </c>
    </row>
    <row r="12" spans="1:14" ht="21" customHeight="1" x14ac:dyDescent="0.2">
      <c r="A12" s="25">
        <v>6</v>
      </c>
      <c r="B12" s="26" t="s">
        <v>13</v>
      </c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</row>
    <row r="13" spans="1:14" ht="41.25" customHeight="1" x14ac:dyDescent="0.2">
      <c r="A13" s="25"/>
      <c r="B13" s="36" t="s">
        <v>1</v>
      </c>
      <c r="C13" s="38" t="s">
        <v>14</v>
      </c>
      <c r="D13" s="11" t="s">
        <v>77</v>
      </c>
      <c r="E13" s="48" t="s">
        <v>79</v>
      </c>
      <c r="F13" s="14" t="s">
        <v>80</v>
      </c>
      <c r="G13" s="38" t="s">
        <v>3</v>
      </c>
      <c r="H13" s="8" t="s">
        <v>4</v>
      </c>
      <c r="I13" s="46"/>
      <c r="J13" s="32">
        <v>152000</v>
      </c>
      <c r="K13" s="32">
        <f>I13*J13+I14*J13</f>
        <v>0</v>
      </c>
      <c r="L13" s="30">
        <v>0.1</v>
      </c>
      <c r="M13" s="32">
        <f>K13*0.1</f>
        <v>0</v>
      </c>
      <c r="N13" s="34">
        <f>K13+M13</f>
        <v>0</v>
      </c>
    </row>
    <row r="14" spans="1:14" ht="27.75" customHeight="1" x14ac:dyDescent="0.2">
      <c r="A14" s="25"/>
      <c r="B14" s="37"/>
      <c r="C14" s="39"/>
      <c r="D14" s="11" t="s">
        <v>78</v>
      </c>
      <c r="E14" s="48" t="s">
        <v>81</v>
      </c>
      <c r="F14" s="13" t="s">
        <v>82</v>
      </c>
      <c r="G14" s="39"/>
      <c r="H14" s="9" t="s">
        <v>4</v>
      </c>
      <c r="I14" s="47"/>
      <c r="J14" s="33"/>
      <c r="K14" s="33"/>
      <c r="L14" s="31"/>
      <c r="M14" s="33"/>
      <c r="N14" s="35"/>
    </row>
    <row r="15" spans="1:14" ht="48.75" customHeight="1" x14ac:dyDescent="0.2">
      <c r="A15" s="25"/>
      <c r="B15" s="36" t="s">
        <v>5</v>
      </c>
      <c r="C15" s="38" t="s">
        <v>15</v>
      </c>
      <c r="D15" s="11" t="s">
        <v>71</v>
      </c>
      <c r="E15" s="48" t="s">
        <v>83</v>
      </c>
      <c r="F15" s="11" t="s">
        <v>74</v>
      </c>
      <c r="G15" s="38" t="s">
        <v>3</v>
      </c>
      <c r="H15" s="8" t="s">
        <v>4</v>
      </c>
      <c r="I15" s="46"/>
      <c r="J15" s="32">
        <v>16900</v>
      </c>
      <c r="K15" s="32">
        <f>I15*J15+I16*J15</f>
        <v>0</v>
      </c>
      <c r="L15" s="30">
        <v>0.1</v>
      </c>
      <c r="M15" s="32">
        <f>K15*0.1</f>
        <v>0</v>
      </c>
      <c r="N15" s="34">
        <f t="shared" ref="N15:N19" si="2">K15+M15</f>
        <v>0</v>
      </c>
    </row>
    <row r="16" spans="1:14" ht="36" customHeight="1" x14ac:dyDescent="0.2">
      <c r="A16" s="25"/>
      <c r="B16" s="37"/>
      <c r="C16" s="39"/>
      <c r="D16" s="11" t="s">
        <v>72</v>
      </c>
      <c r="E16" s="48" t="s">
        <v>84</v>
      </c>
      <c r="F16" s="11" t="s">
        <v>76</v>
      </c>
      <c r="G16" s="39"/>
      <c r="H16" s="9" t="s">
        <v>4</v>
      </c>
      <c r="I16" s="47"/>
      <c r="J16" s="33"/>
      <c r="K16" s="33"/>
      <c r="L16" s="31"/>
      <c r="M16" s="33"/>
      <c r="N16" s="35"/>
    </row>
    <row r="17" spans="1:14" ht="56.25" customHeight="1" x14ac:dyDescent="0.2">
      <c r="A17" s="25"/>
      <c r="B17" s="36" t="s">
        <v>7</v>
      </c>
      <c r="C17" s="38" t="s">
        <v>16</v>
      </c>
      <c r="D17" s="11" t="s">
        <v>85</v>
      </c>
      <c r="E17" s="48" t="s">
        <v>87</v>
      </c>
      <c r="F17" s="11" t="s">
        <v>88</v>
      </c>
      <c r="G17" s="38" t="s">
        <v>3</v>
      </c>
      <c r="H17" s="8" t="s">
        <v>4</v>
      </c>
      <c r="I17" s="46"/>
      <c r="J17" s="32">
        <v>53520</v>
      </c>
      <c r="K17" s="32">
        <f>I17*J17+I18*J17</f>
        <v>0</v>
      </c>
      <c r="L17" s="30">
        <v>0.1</v>
      </c>
      <c r="M17" s="32">
        <f>K17*0.1</f>
        <v>0</v>
      </c>
      <c r="N17" s="34">
        <f t="shared" si="2"/>
        <v>0</v>
      </c>
    </row>
    <row r="18" spans="1:14" ht="76.5" customHeight="1" x14ac:dyDescent="0.2">
      <c r="A18" s="25"/>
      <c r="B18" s="37"/>
      <c r="C18" s="39"/>
      <c r="D18" s="11" t="s">
        <v>86</v>
      </c>
      <c r="E18" s="48" t="s">
        <v>89</v>
      </c>
      <c r="F18" s="11" t="s">
        <v>90</v>
      </c>
      <c r="G18" s="39"/>
      <c r="H18" s="9" t="s">
        <v>4</v>
      </c>
      <c r="I18" s="47"/>
      <c r="J18" s="33"/>
      <c r="K18" s="33"/>
      <c r="L18" s="31"/>
      <c r="M18" s="33"/>
      <c r="N18" s="35"/>
    </row>
    <row r="19" spans="1:14" ht="51" x14ac:dyDescent="0.2">
      <c r="A19" s="25"/>
      <c r="B19" s="6" t="s">
        <v>17</v>
      </c>
      <c r="C19" s="8" t="s">
        <v>18</v>
      </c>
      <c r="D19" s="12" t="s">
        <v>93</v>
      </c>
      <c r="E19" s="48" t="s">
        <v>9</v>
      </c>
      <c r="F19" s="48" t="s">
        <v>10</v>
      </c>
      <c r="G19" s="8" t="s">
        <v>11</v>
      </c>
      <c r="H19" s="8" t="s">
        <v>4</v>
      </c>
      <c r="I19" s="4"/>
      <c r="J19" s="7">
        <v>4000</v>
      </c>
      <c r="K19" s="7">
        <f t="shared" ref="K19" si="3">I19*J19</f>
        <v>0</v>
      </c>
      <c r="L19" s="3">
        <v>0.2</v>
      </c>
      <c r="M19" s="7">
        <f>K19*0.2</f>
        <v>0</v>
      </c>
      <c r="N19" s="5">
        <f t="shared" si="2"/>
        <v>0</v>
      </c>
    </row>
    <row r="20" spans="1:14" ht="25.5" customHeight="1" x14ac:dyDescent="0.2">
      <c r="A20" s="25"/>
      <c r="B20" s="27" t="s">
        <v>19</v>
      </c>
      <c r="C20" s="27"/>
      <c r="D20" s="27"/>
      <c r="E20" s="27"/>
      <c r="F20" s="27"/>
      <c r="G20" s="27"/>
      <c r="H20" s="27"/>
      <c r="I20" s="27"/>
      <c r="J20" s="27"/>
      <c r="K20" s="7">
        <f>K13+K15+K17+K19</f>
        <v>0</v>
      </c>
      <c r="L20" s="28">
        <f>M13+M15+M17+M19</f>
        <v>0</v>
      </c>
      <c r="M20" s="28"/>
      <c r="N20" s="7">
        <f>N13+N15+N17+N19</f>
        <v>0</v>
      </c>
    </row>
    <row r="21" spans="1:14" ht="18.75" customHeight="1" x14ac:dyDescent="0.2">
      <c r="A21" s="25">
        <v>11</v>
      </c>
      <c r="B21" s="26" t="s">
        <v>20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</row>
    <row r="22" spans="1:14" ht="102" x14ac:dyDescent="0.2">
      <c r="A22" s="25"/>
      <c r="B22" s="6" t="s">
        <v>1</v>
      </c>
      <c r="C22" s="8" t="s">
        <v>21</v>
      </c>
      <c r="D22" s="11" t="s">
        <v>91</v>
      </c>
      <c r="E22" s="48" t="s">
        <v>22</v>
      </c>
      <c r="F22" s="48" t="s">
        <v>23</v>
      </c>
      <c r="G22" s="8" t="s">
        <v>3</v>
      </c>
      <c r="H22" s="8" t="s">
        <v>4</v>
      </c>
      <c r="I22" s="8"/>
      <c r="J22" s="7">
        <v>482640</v>
      </c>
      <c r="K22" s="7">
        <f>I22*J22</f>
        <v>0</v>
      </c>
      <c r="L22" s="3">
        <v>0.1</v>
      </c>
      <c r="M22" s="7">
        <f>K22*0.1</f>
        <v>0</v>
      </c>
      <c r="N22" s="5">
        <f>K22+M22</f>
        <v>0</v>
      </c>
    </row>
    <row r="23" spans="1:14" ht="89.25" x14ac:dyDescent="0.2">
      <c r="A23" s="25"/>
      <c r="B23" s="6" t="s">
        <v>5</v>
      </c>
      <c r="C23" s="8" t="s">
        <v>24</v>
      </c>
      <c r="D23" s="11" t="s">
        <v>92</v>
      </c>
      <c r="E23" s="48" t="s">
        <v>25</v>
      </c>
      <c r="F23" s="48" t="s">
        <v>26</v>
      </c>
      <c r="G23" s="8" t="s">
        <v>3</v>
      </c>
      <c r="H23" s="8" t="s">
        <v>4</v>
      </c>
      <c r="I23" s="8"/>
      <c r="J23" s="7">
        <v>100000</v>
      </c>
      <c r="K23" s="7">
        <f t="shared" ref="K23:K24" si="4">I23*J23</f>
        <v>0</v>
      </c>
      <c r="L23" s="3">
        <v>0.1</v>
      </c>
      <c r="M23" s="7">
        <f>K23*0.1</f>
        <v>0</v>
      </c>
      <c r="N23" s="5">
        <f t="shared" ref="N23:N24" si="5">K23+M23</f>
        <v>0</v>
      </c>
    </row>
    <row r="24" spans="1:14" ht="38.25" x14ac:dyDescent="0.2">
      <c r="A24" s="25"/>
      <c r="B24" s="6" t="s">
        <v>7</v>
      </c>
      <c r="C24" s="8" t="s">
        <v>27</v>
      </c>
      <c r="D24" s="12" t="s">
        <v>93</v>
      </c>
      <c r="E24" s="48" t="s">
        <v>9</v>
      </c>
      <c r="F24" s="48" t="s">
        <v>10</v>
      </c>
      <c r="G24" s="8" t="s">
        <v>11</v>
      </c>
      <c r="H24" s="8" t="s">
        <v>4</v>
      </c>
      <c r="I24" s="8"/>
      <c r="J24" s="7">
        <v>4000</v>
      </c>
      <c r="K24" s="7">
        <f t="shared" si="4"/>
        <v>0</v>
      </c>
      <c r="L24" s="3">
        <v>0.2</v>
      </c>
      <c r="M24" s="7">
        <f>K24*0.2</f>
        <v>0</v>
      </c>
      <c r="N24" s="5">
        <f t="shared" si="5"/>
        <v>0</v>
      </c>
    </row>
    <row r="25" spans="1:14" ht="16.5" customHeight="1" x14ac:dyDescent="0.2">
      <c r="A25" s="25"/>
      <c r="B25" s="27" t="s">
        <v>28</v>
      </c>
      <c r="C25" s="27"/>
      <c r="D25" s="27"/>
      <c r="E25" s="27"/>
      <c r="F25" s="27"/>
      <c r="G25" s="27"/>
      <c r="H25" s="27"/>
      <c r="I25" s="27"/>
      <c r="J25" s="27"/>
      <c r="K25" s="7">
        <f>K22+K23+K24</f>
        <v>0</v>
      </c>
      <c r="L25" s="28">
        <f>M22+M23+M24</f>
        <v>0</v>
      </c>
      <c r="M25" s="28"/>
      <c r="N25" s="7">
        <f>N22+N23+N24</f>
        <v>0</v>
      </c>
    </row>
    <row r="26" spans="1:14" ht="18.75" customHeight="1" x14ac:dyDescent="0.2">
      <c r="A26" s="25">
        <v>17</v>
      </c>
      <c r="B26" s="26" t="s">
        <v>29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</row>
    <row r="27" spans="1:14" ht="114" customHeight="1" x14ac:dyDescent="0.2">
      <c r="A27" s="25"/>
      <c r="B27" s="6" t="s">
        <v>1</v>
      </c>
      <c r="C27" s="8" t="s">
        <v>30</v>
      </c>
      <c r="D27" s="11" t="s">
        <v>96</v>
      </c>
      <c r="E27" s="48" t="s">
        <v>31</v>
      </c>
      <c r="F27" s="48" t="s">
        <v>32</v>
      </c>
      <c r="G27" s="8" t="s">
        <v>3</v>
      </c>
      <c r="H27" s="8" t="s">
        <v>4</v>
      </c>
      <c r="I27" s="8"/>
      <c r="J27" s="7">
        <v>541900</v>
      </c>
      <c r="K27" s="7">
        <f>I27*J27</f>
        <v>0</v>
      </c>
      <c r="L27" s="3">
        <v>0.1</v>
      </c>
      <c r="M27" s="7">
        <f>K27*0.1</f>
        <v>0</v>
      </c>
      <c r="N27" s="5">
        <f>K27+M27</f>
        <v>0</v>
      </c>
    </row>
    <row r="28" spans="1:14" ht="87.75" customHeight="1" x14ac:dyDescent="0.2">
      <c r="A28" s="25"/>
      <c r="B28" s="6" t="s">
        <v>5</v>
      </c>
      <c r="C28" s="8" t="s">
        <v>24</v>
      </c>
      <c r="D28" s="11" t="s">
        <v>92</v>
      </c>
      <c r="E28" s="48" t="s">
        <v>25</v>
      </c>
      <c r="F28" s="48" t="s">
        <v>26</v>
      </c>
      <c r="G28" s="8" t="s">
        <v>3</v>
      </c>
      <c r="H28" s="8" t="s">
        <v>4</v>
      </c>
      <c r="I28" s="8"/>
      <c r="J28" s="7">
        <v>100000</v>
      </c>
      <c r="K28" s="7">
        <f t="shared" ref="K28:K31" si="6">I28*J28</f>
        <v>0</v>
      </c>
      <c r="L28" s="3">
        <v>0.1</v>
      </c>
      <c r="M28" s="7">
        <f t="shared" ref="M28:M29" si="7">K28*0.1</f>
        <v>0</v>
      </c>
      <c r="N28" s="5">
        <f t="shared" ref="N28:N31" si="8">K28+M28</f>
        <v>0</v>
      </c>
    </row>
    <row r="29" spans="1:14" ht="52.5" customHeight="1" x14ac:dyDescent="0.2">
      <c r="A29" s="25"/>
      <c r="B29" s="36" t="s">
        <v>7</v>
      </c>
      <c r="C29" s="38" t="s">
        <v>33</v>
      </c>
      <c r="D29" s="12" t="s">
        <v>71</v>
      </c>
      <c r="E29" s="48" t="s">
        <v>73</v>
      </c>
      <c r="F29" s="13" t="s">
        <v>94</v>
      </c>
      <c r="G29" s="38" t="s">
        <v>3</v>
      </c>
      <c r="H29" s="8" t="s">
        <v>4</v>
      </c>
      <c r="I29" s="38"/>
      <c r="J29" s="32">
        <v>16900</v>
      </c>
      <c r="K29" s="32">
        <f>I29*J29+I30*J29</f>
        <v>0</v>
      </c>
      <c r="L29" s="30">
        <v>0.1</v>
      </c>
      <c r="M29" s="32">
        <f t="shared" si="7"/>
        <v>0</v>
      </c>
      <c r="N29" s="34">
        <f t="shared" si="8"/>
        <v>0</v>
      </c>
    </row>
    <row r="30" spans="1:14" ht="64.5" customHeight="1" x14ac:dyDescent="0.2">
      <c r="A30" s="25"/>
      <c r="B30" s="37"/>
      <c r="C30" s="39"/>
      <c r="D30" s="15" t="s">
        <v>72</v>
      </c>
      <c r="E30" s="48" t="s">
        <v>75</v>
      </c>
      <c r="F30" s="13" t="s">
        <v>95</v>
      </c>
      <c r="G30" s="39"/>
      <c r="H30" s="9" t="s">
        <v>4</v>
      </c>
      <c r="I30" s="39"/>
      <c r="J30" s="33"/>
      <c r="K30" s="33"/>
      <c r="L30" s="31"/>
      <c r="M30" s="33"/>
      <c r="N30" s="35"/>
    </row>
    <row r="31" spans="1:14" ht="102" x14ac:dyDescent="0.2">
      <c r="A31" s="25"/>
      <c r="B31" s="6" t="s">
        <v>17</v>
      </c>
      <c r="C31" s="8" t="s">
        <v>34</v>
      </c>
      <c r="D31" s="12" t="s">
        <v>93</v>
      </c>
      <c r="E31" s="48" t="s">
        <v>9</v>
      </c>
      <c r="F31" s="48" t="s">
        <v>10</v>
      </c>
      <c r="G31" s="8" t="s">
        <v>11</v>
      </c>
      <c r="H31" s="8" t="s">
        <v>4</v>
      </c>
      <c r="I31" s="8"/>
      <c r="J31" s="7">
        <v>4000</v>
      </c>
      <c r="K31" s="7">
        <f t="shared" si="6"/>
        <v>0</v>
      </c>
      <c r="L31" s="3">
        <v>0.2</v>
      </c>
      <c r="M31" s="7">
        <f>K31*0.2</f>
        <v>0</v>
      </c>
      <c r="N31" s="5">
        <f t="shared" si="8"/>
        <v>0</v>
      </c>
    </row>
    <row r="32" spans="1:14" ht="21" customHeight="1" x14ac:dyDescent="0.2">
      <c r="A32" s="25"/>
      <c r="B32" s="27" t="s">
        <v>35</v>
      </c>
      <c r="C32" s="27"/>
      <c r="D32" s="27"/>
      <c r="E32" s="27"/>
      <c r="F32" s="27"/>
      <c r="G32" s="27"/>
      <c r="H32" s="27"/>
      <c r="I32" s="27"/>
      <c r="J32" s="27"/>
      <c r="K32" s="7">
        <f>K27+K28+K29+K31</f>
        <v>0</v>
      </c>
      <c r="L32" s="28">
        <f>M27+M28+M29+M31</f>
        <v>0</v>
      </c>
      <c r="M32" s="28"/>
      <c r="N32" s="7">
        <f>N27+N28+N29+N31</f>
        <v>0</v>
      </c>
    </row>
    <row r="33" spans="1:14" ht="39" customHeight="1" x14ac:dyDescent="0.2">
      <c r="A33" s="36">
        <v>19</v>
      </c>
      <c r="B33" s="40" t="s">
        <v>36</v>
      </c>
      <c r="C33" s="41"/>
      <c r="D33" s="11" t="s">
        <v>85</v>
      </c>
      <c r="E33" s="48" t="s">
        <v>97</v>
      </c>
      <c r="F33" s="11" t="s">
        <v>98</v>
      </c>
      <c r="G33" s="38" t="s">
        <v>3</v>
      </c>
      <c r="H33" s="8" t="s">
        <v>4</v>
      </c>
      <c r="I33" s="38"/>
      <c r="J33" s="32">
        <v>53520</v>
      </c>
      <c r="K33" s="32">
        <f>I33*J33+I34*J33</f>
        <v>0</v>
      </c>
      <c r="L33" s="30">
        <v>0.1</v>
      </c>
      <c r="M33" s="32">
        <f>K33*0.1</f>
        <v>0</v>
      </c>
      <c r="N33" s="32">
        <f>K33+M33</f>
        <v>0</v>
      </c>
    </row>
    <row r="34" spans="1:14" ht="27" customHeight="1" x14ac:dyDescent="0.2">
      <c r="A34" s="37"/>
      <c r="B34" s="42"/>
      <c r="C34" s="43"/>
      <c r="D34" s="11" t="s">
        <v>86</v>
      </c>
      <c r="E34" s="48" t="s">
        <v>89</v>
      </c>
      <c r="F34" s="11" t="s">
        <v>90</v>
      </c>
      <c r="G34" s="39"/>
      <c r="H34" s="9" t="s">
        <v>4</v>
      </c>
      <c r="I34" s="39"/>
      <c r="J34" s="33"/>
      <c r="K34" s="33"/>
      <c r="L34" s="31"/>
      <c r="M34" s="33"/>
      <c r="N34" s="33"/>
    </row>
    <row r="35" spans="1:14" ht="51" x14ac:dyDescent="0.2">
      <c r="A35" s="6">
        <v>30</v>
      </c>
      <c r="B35" s="26" t="s">
        <v>37</v>
      </c>
      <c r="C35" s="26"/>
      <c r="D35" s="12" t="s">
        <v>99</v>
      </c>
      <c r="E35" s="48" t="s">
        <v>38</v>
      </c>
      <c r="F35" s="48" t="s">
        <v>39</v>
      </c>
      <c r="G35" s="8" t="s">
        <v>3</v>
      </c>
      <c r="H35" s="8" t="s">
        <v>4</v>
      </c>
      <c r="I35" s="8"/>
      <c r="J35" s="7">
        <v>195000</v>
      </c>
      <c r="K35" s="7">
        <f t="shared" ref="K35:K36" si="9">I35*J35</f>
        <v>0</v>
      </c>
      <c r="L35" s="3">
        <v>0.1</v>
      </c>
      <c r="M35" s="7">
        <f t="shared" ref="M35:M36" si="10">K35*0.1</f>
        <v>0</v>
      </c>
      <c r="N35" s="7">
        <f t="shared" ref="N35:N36" si="11">K35+M35</f>
        <v>0</v>
      </c>
    </row>
    <row r="36" spans="1:14" ht="51" x14ac:dyDescent="0.2">
      <c r="A36" s="6">
        <v>34</v>
      </c>
      <c r="B36" s="26" t="s">
        <v>40</v>
      </c>
      <c r="C36" s="26"/>
      <c r="D36" s="12" t="s">
        <v>92</v>
      </c>
      <c r="E36" s="48" t="s">
        <v>25</v>
      </c>
      <c r="F36" s="48" t="s">
        <v>26</v>
      </c>
      <c r="G36" s="8" t="s">
        <v>3</v>
      </c>
      <c r="H36" s="8" t="s">
        <v>4</v>
      </c>
      <c r="I36" s="8"/>
      <c r="J36" s="7">
        <v>100000</v>
      </c>
      <c r="K36" s="7">
        <f t="shared" si="9"/>
        <v>0</v>
      </c>
      <c r="L36" s="3">
        <v>0.1</v>
      </c>
      <c r="M36" s="7">
        <f t="shared" si="10"/>
        <v>0</v>
      </c>
      <c r="N36" s="7">
        <f t="shared" si="11"/>
        <v>0</v>
      </c>
    </row>
    <row r="37" spans="1:14" ht="23.25" customHeight="1" x14ac:dyDescent="0.2">
      <c r="A37" s="18" t="s">
        <v>56</v>
      </c>
      <c r="B37" s="19"/>
      <c r="C37" s="19"/>
      <c r="D37" s="19"/>
      <c r="E37" s="19"/>
      <c r="F37" s="19"/>
      <c r="G37" s="19"/>
      <c r="H37" s="19"/>
      <c r="I37" s="19"/>
      <c r="J37" s="19"/>
      <c r="K37" s="19"/>
      <c r="L37" s="20"/>
      <c r="M37" s="23">
        <f>K6+K8+K13+K15+K17+K22+K23+K27+K28+K29+K33+K35+K36</f>
        <v>0</v>
      </c>
      <c r="N37" s="24"/>
    </row>
    <row r="38" spans="1:14" ht="17.25" customHeight="1" x14ac:dyDescent="0.2">
      <c r="A38" s="18" t="s">
        <v>57</v>
      </c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20"/>
      <c r="M38" s="23">
        <f>M37*0.1</f>
        <v>0</v>
      </c>
      <c r="N38" s="24"/>
    </row>
    <row r="39" spans="1:14" ht="17.25" customHeight="1" x14ac:dyDescent="0.2">
      <c r="A39" s="18" t="s">
        <v>58</v>
      </c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20"/>
      <c r="M39" s="23">
        <f>M37+M38</f>
        <v>0</v>
      </c>
      <c r="N39" s="24"/>
    </row>
    <row r="40" spans="1:14" ht="17.25" customHeight="1" x14ac:dyDescent="0.2">
      <c r="A40" s="18" t="s">
        <v>59</v>
      </c>
      <c r="B40" s="19"/>
      <c r="C40" s="19"/>
      <c r="D40" s="19"/>
      <c r="E40" s="19"/>
      <c r="F40" s="19"/>
      <c r="G40" s="19"/>
      <c r="H40" s="19"/>
      <c r="I40" s="19"/>
      <c r="J40" s="19"/>
      <c r="K40" s="19"/>
      <c r="L40" s="20"/>
      <c r="M40" s="23">
        <f>K10+K19+K24+K31</f>
        <v>0</v>
      </c>
      <c r="N40" s="24"/>
    </row>
    <row r="41" spans="1:14" ht="15" customHeight="1" x14ac:dyDescent="0.2">
      <c r="A41" s="18" t="s">
        <v>60</v>
      </c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20"/>
      <c r="M41" s="23">
        <f>M40*0.2</f>
        <v>0</v>
      </c>
      <c r="N41" s="24"/>
    </row>
    <row r="42" spans="1:14" ht="18" customHeight="1" x14ac:dyDescent="0.2">
      <c r="A42" s="18" t="s">
        <v>61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20"/>
      <c r="M42" s="23">
        <f>M40+M41</f>
        <v>0</v>
      </c>
      <c r="N42" s="24"/>
    </row>
    <row r="43" spans="1:14" x14ac:dyDescent="0.2">
      <c r="A43" s="27" t="s">
        <v>62</v>
      </c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8">
        <f>K11+K20+K25+K32+K33+K35+K36</f>
        <v>0</v>
      </c>
      <c r="N43" s="29"/>
    </row>
    <row r="44" spans="1:14" ht="12.75" customHeight="1" x14ac:dyDescent="0.2">
      <c r="A44" s="27" t="s">
        <v>63</v>
      </c>
      <c r="B44" s="27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8">
        <f>M6+M8+M10+M13+M15+M17+M19+M22+M23+M24+M27+M28+M29+M31+M33+M35+M36</f>
        <v>0</v>
      </c>
      <c r="N44" s="29"/>
    </row>
    <row r="45" spans="1:14" ht="21.75" customHeight="1" x14ac:dyDescent="0.2">
      <c r="A45" s="27" t="s">
        <v>64</v>
      </c>
      <c r="B45" s="27"/>
      <c r="C45" s="27"/>
      <c r="D45" s="27"/>
      <c r="E45" s="27"/>
      <c r="F45" s="27"/>
      <c r="G45" s="27"/>
      <c r="H45" s="27"/>
      <c r="I45" s="27"/>
      <c r="J45" s="27"/>
      <c r="K45" s="27"/>
      <c r="L45" s="27"/>
      <c r="M45" s="28">
        <f>M43+M44</f>
        <v>0</v>
      </c>
      <c r="N45" s="29"/>
    </row>
  </sheetData>
  <mergeCells count="102">
    <mergeCell ref="I6:I7"/>
    <mergeCell ref="I8:I9"/>
    <mergeCell ref="I13:I14"/>
    <mergeCell ref="I15:I16"/>
    <mergeCell ref="I17:I18"/>
    <mergeCell ref="L33:L34"/>
    <mergeCell ref="M33:M34"/>
    <mergeCell ref="N33:N34"/>
    <mergeCell ref="A33:A34"/>
    <mergeCell ref="B33:C34"/>
    <mergeCell ref="G33:G34"/>
    <mergeCell ref="J33:J34"/>
    <mergeCell ref="K33:K34"/>
    <mergeCell ref="I33:I34"/>
    <mergeCell ref="L17:L18"/>
    <mergeCell ref="M17:M18"/>
    <mergeCell ref="N17:N18"/>
    <mergeCell ref="B29:B30"/>
    <mergeCell ref="C29:C30"/>
    <mergeCell ref="G29:G30"/>
    <mergeCell ref="J29:J30"/>
    <mergeCell ref="K29:K30"/>
    <mergeCell ref="L29:L30"/>
    <mergeCell ref="M29:M30"/>
    <mergeCell ref="N29:N30"/>
    <mergeCell ref="B17:B18"/>
    <mergeCell ref="C17:C18"/>
    <mergeCell ref="G17:G18"/>
    <mergeCell ref="J17:J18"/>
    <mergeCell ref="K17:K18"/>
    <mergeCell ref="L13:L14"/>
    <mergeCell ref="M13:M14"/>
    <mergeCell ref="N13:N14"/>
    <mergeCell ref="B15:B16"/>
    <mergeCell ref="C15:C16"/>
    <mergeCell ref="G15:G16"/>
    <mergeCell ref="J15:J16"/>
    <mergeCell ref="K15:K16"/>
    <mergeCell ref="L15:L16"/>
    <mergeCell ref="M15:M16"/>
    <mergeCell ref="N15:N16"/>
    <mergeCell ref="B13:B14"/>
    <mergeCell ref="C13:C14"/>
    <mergeCell ref="G13:G14"/>
    <mergeCell ref="J13:J14"/>
    <mergeCell ref="K13:K14"/>
    <mergeCell ref="L6:L7"/>
    <mergeCell ref="M6:M7"/>
    <mergeCell ref="N6:N7"/>
    <mergeCell ref="B8:B9"/>
    <mergeCell ref="C8:C9"/>
    <mergeCell ref="G8:G9"/>
    <mergeCell ref="J8:J9"/>
    <mergeCell ref="K8:K9"/>
    <mergeCell ref="L8:L9"/>
    <mergeCell ref="M8:M9"/>
    <mergeCell ref="N8:N9"/>
    <mergeCell ref="B6:B7"/>
    <mergeCell ref="C6:C7"/>
    <mergeCell ref="G6:G7"/>
    <mergeCell ref="J6:J7"/>
    <mergeCell ref="K6:K7"/>
    <mergeCell ref="A45:L45"/>
    <mergeCell ref="M45:N45"/>
    <mergeCell ref="B35:C35"/>
    <mergeCell ref="B36:C36"/>
    <mergeCell ref="A43:L43"/>
    <mergeCell ref="M43:N43"/>
    <mergeCell ref="A44:L44"/>
    <mergeCell ref="M44:N44"/>
    <mergeCell ref="A37:L37"/>
    <mergeCell ref="A38:L38"/>
    <mergeCell ref="A39:L39"/>
    <mergeCell ref="A40:L40"/>
    <mergeCell ref="M40:N40"/>
    <mergeCell ref="M41:N41"/>
    <mergeCell ref="M42:N42"/>
    <mergeCell ref="A41:L41"/>
    <mergeCell ref="B21:N21"/>
    <mergeCell ref="B25:J25"/>
    <mergeCell ref="L25:M25"/>
    <mergeCell ref="A26:A32"/>
    <mergeCell ref="B26:N26"/>
    <mergeCell ref="B32:J32"/>
    <mergeCell ref="L32:M32"/>
    <mergeCell ref="I29:I30"/>
    <mergeCell ref="A42:L42"/>
    <mergeCell ref="A1:N2"/>
    <mergeCell ref="A3:N3"/>
    <mergeCell ref="M37:N37"/>
    <mergeCell ref="M38:N38"/>
    <mergeCell ref="M39:N39"/>
    <mergeCell ref="A4:B4"/>
    <mergeCell ref="A5:A11"/>
    <mergeCell ref="B5:N5"/>
    <mergeCell ref="B11:J11"/>
    <mergeCell ref="L11:M11"/>
    <mergeCell ref="A12:A20"/>
    <mergeCell ref="B12:N12"/>
    <mergeCell ref="B20:J20"/>
    <mergeCell ref="L20:M20"/>
    <mergeCell ref="A21:A2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gosper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Lela Jelisavcic</cp:lastModifiedBy>
  <dcterms:created xsi:type="dcterms:W3CDTF">2022-02-14T11:23:55Z</dcterms:created>
  <dcterms:modified xsi:type="dcterms:W3CDTF">2022-03-04T12:22:22Z</dcterms:modified>
</cp:coreProperties>
</file>