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767ABDD2-DF10-42FD-9C25-679D4F595EE6}" xr6:coauthVersionLast="36" xr6:coauthVersionMax="36" xr10:uidLastSave="{00000000-0000-0000-0000-000000000000}"/>
  <bookViews>
    <workbookView xWindow="0" yWindow="0" windowWidth="28770" windowHeight="10080" xr2:uid="{00000000-000D-0000-FFFF-FFFF00000000}"/>
  </bookViews>
  <sheets>
    <sheet name="Medtronic Srbija d.o.o." sheetId="1" r:id="rId1"/>
  </sheets>
  <definedNames>
    <definedName name="_xlnm._FilterDatabase" localSheetId="0" hidden="1">'Medtronic Srbija d.o.o.'!$K$1:$K$38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L25" i="1" s="1"/>
  <c r="J26" i="1"/>
  <c r="L26" i="1" s="1"/>
  <c r="J27" i="1"/>
  <c r="L27" i="1" s="1"/>
  <c r="J28" i="1"/>
  <c r="L28" i="1" s="1"/>
  <c r="J24" i="1"/>
  <c r="L24" i="1" s="1"/>
  <c r="J20" i="1"/>
  <c r="J21" i="1"/>
  <c r="L21" i="1" s="1"/>
  <c r="J19" i="1"/>
  <c r="J14" i="1"/>
  <c r="J15" i="1"/>
  <c r="J16" i="1"/>
  <c r="J13" i="1"/>
  <c r="L13" i="1" s="1"/>
  <c r="J9" i="1"/>
  <c r="J10" i="1"/>
  <c r="J8" i="1"/>
  <c r="M33" i="1" l="1"/>
  <c r="M30" i="1"/>
  <c r="M28" i="1"/>
  <c r="M27" i="1"/>
  <c r="M26" i="1"/>
  <c r="M25" i="1"/>
  <c r="L29" i="1"/>
  <c r="J29" i="1"/>
  <c r="M24" i="1"/>
  <c r="L16" i="1"/>
  <c r="M16" i="1" s="1"/>
  <c r="M13" i="1"/>
  <c r="M21" i="1"/>
  <c r="L20" i="1"/>
  <c r="M20" i="1" s="1"/>
  <c r="L14" i="1"/>
  <c r="J17" i="1"/>
  <c r="J22" i="1"/>
  <c r="L19" i="1"/>
  <c r="L15" i="1"/>
  <c r="M15" i="1" s="1"/>
  <c r="L8" i="1"/>
  <c r="J11" i="1"/>
  <c r="L10" i="1"/>
  <c r="L9" i="1"/>
  <c r="M29" i="1" l="1"/>
  <c r="M36" i="1"/>
  <c r="M9" i="1"/>
  <c r="M31" i="1"/>
  <c r="M10" i="1"/>
  <c r="M35" i="1" s="1"/>
  <c r="M34" i="1"/>
  <c r="L22" i="1"/>
  <c r="L17" i="1"/>
  <c r="M14" i="1"/>
  <c r="M17" i="1" s="1"/>
  <c r="M19" i="1"/>
  <c r="M22" i="1" s="1"/>
  <c r="L11" i="1"/>
  <c r="M8" i="1"/>
  <c r="M32" i="1" l="1"/>
  <c r="M38" i="1" s="1"/>
  <c r="M11" i="1"/>
  <c r="M37" i="1"/>
</calcChain>
</file>

<file path=xl/sharedStrings.xml><?xml version="1.0" encoding="utf-8"?>
<sst xmlns="http://schemas.openxmlformats.org/spreadsheetml/2006/main" count="122" uniqueCount="68">
  <si>
    <t>БРОЈ ПАРТИЈЕ</t>
  </si>
  <si>
    <t>НАЗИВ ПАРТИЈЕ</t>
  </si>
  <si>
    <t>ЗАШТИЋЕНИ НАЗИВ ПОНУЂЕНОГ ДОБРА</t>
  </si>
  <si>
    <t>КАТАЛОШКИ БРОЈ</t>
  </si>
  <si>
    <t>ПРОИЗВОЂАЧ</t>
  </si>
  <si>
    <t>ЈЕДИНИЦА МЕРЕ</t>
  </si>
  <si>
    <t>КОЛИЧИНА</t>
  </si>
  <si>
    <t>ЈЕДИНИЧНА ЦЕНА</t>
  </si>
  <si>
    <t>УКУПНА ЦЕНА            БЕЗ ПДВ-А</t>
  </si>
  <si>
    <t>СТОПА ПДВ-А</t>
  </si>
  <si>
    <t>ИЗНОС ПДВ-А</t>
  </si>
  <si>
    <t>комад</t>
  </si>
  <si>
    <r>
      <rPr>
        <b/>
        <i/>
        <sz val="10"/>
        <color theme="1"/>
        <rFont val="Arial"/>
        <family val="2"/>
      </rPr>
      <t xml:space="preserve">Прилог 1 Уговора- Спецификација материјала са ценом
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ЈАВНА НАБАВКА ГРАФТОВИ И ЕНДОВАСКУЛАРНИ ГРАФТОВИ СА ПРАТЕЋИМ СПЕЦИФИЧНИМ МАТЕРИЈАЛОМ, КОЈИ ЈЕ НЕОПХОДАН ЗА ЊЕГОВУ ИМПЛАНТАЦИЈУ, БРОЈ ЈАВНЕ НАБАВКЕ 404-1-110/21-49</t>
    </r>
  </si>
  <si>
    <t>ШИФРА</t>
  </si>
  <si>
    <t>УКУПНА ЦЕНА СА ПДВ-ом</t>
  </si>
  <si>
    <t>Ендоваскуларни графтови за трбушну аорту са супрареналном фиксацијом, механизмом за парцијално отпуштање и припадајућим екстензијама, за анеуризме чији је врат дужине 10мм и више</t>
  </si>
  <si>
    <t>Тело стент графта</t>
  </si>
  <si>
    <t>Endurant IIs Stent Graft System -Bifurcated</t>
  </si>
  <si>
    <t>ESBFxxxxCxxxEE</t>
  </si>
  <si>
    <t>Наставак</t>
  </si>
  <si>
    <t>Балон катетер</t>
  </si>
  <si>
    <t>Reliant Stent Graft Balloon Catheter</t>
  </si>
  <si>
    <t>AB46</t>
  </si>
  <si>
    <t>УКУПНО ЗА ПАРТИЈУ 15:</t>
  </si>
  <si>
    <t>Ендоваскуларни графтови за трбушну аорту са оклузијом једне илијачне артерије и са припадајућим екстензијама</t>
  </si>
  <si>
    <t>Endurant II Stent Graft System -Aorto-Uni-Iliac</t>
  </si>
  <si>
    <t>ETUFxxxxCxxxEE</t>
  </si>
  <si>
    <t>Оклудер</t>
  </si>
  <si>
    <t>Talent Endoluminal Occluder System</t>
  </si>
  <si>
    <t>УКУПНО ЗА ПАРТИЈУ 17:</t>
  </si>
  <si>
    <t xml:space="preserve">Ендоваскуларни графтови за грудну аорту са доступним пратећим есктензијама различитих конфигурација за имплантацију из два дела </t>
  </si>
  <si>
    <t>Телo стент графта</t>
  </si>
  <si>
    <t>Valiant Thoracic Stent Graft  with Captivia Delivery System</t>
  </si>
  <si>
    <t>УКУПНО ЗА ПАРТИЈУ 20:</t>
  </si>
  <si>
    <t>Ендоваскуларни систем за лечење абдоминалних анеуризми врата дугачком 6мм и више</t>
  </si>
  <si>
    <t>Водич катетер</t>
  </si>
  <si>
    <t>SA-85</t>
  </si>
  <si>
    <t>УКУПНО ЗА ПАРТИЈУ 29:</t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</si>
  <si>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без ПДВ-а: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</si>
  <si>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Износ ПДВ-а: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</si>
  <si>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 са ПДВ-ом: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</si>
  <si>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уговора без ПДВ-а: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</si>
  <si>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Износ ПДВ-а: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</si>
  <si>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уговора  са ПДВ-ом:</t>
    </r>
  </si>
  <si>
    <t>Укупна вредност уговора без ПДВ-а:</t>
  </si>
  <si>
    <t>Износ ПДВ-а:</t>
  </si>
  <si>
    <t>Укупна вредност уговора  са ПДВ-ом:</t>
  </si>
  <si>
    <t xml:space="preserve">Балон катетер </t>
  </si>
  <si>
    <t>SG22001</t>
  </si>
  <si>
    <t>SG22002</t>
  </si>
  <si>
    <t>BKT22002</t>
  </si>
  <si>
    <t xml:space="preserve">Endurant II Stent Graft System - Aorto -Uni-Illiac/ IIliac Extension/ Aortic Extension/Limb </t>
  </si>
  <si>
    <t>ETLWxxxxCxxxEE;ETLWxxxxCxxEE;ETEWxxxxCxxEE;ETCFxxxxCxxEE</t>
  </si>
  <si>
    <t>Medtronic</t>
  </si>
  <si>
    <t>OCLxx;OCLx</t>
  </si>
  <si>
    <t>SG22003</t>
  </si>
  <si>
    <t>SG22004</t>
  </si>
  <si>
    <t>SG22005</t>
  </si>
  <si>
    <t>SG22006</t>
  </si>
  <si>
    <t>VAMFxxxxC200TE;VAMFxxxxC150TE;VAMFxxxxC100TE;</t>
  </si>
  <si>
    <t>VAMCxxxxC200TE;VAMCxxxxxC150TE;VAMCxxxxC100TE;VAMCxxxxB100TE</t>
  </si>
  <si>
    <t>Апликатор Касете са имплантима</t>
  </si>
  <si>
    <t>BKT22005</t>
  </si>
  <si>
    <t>GR22011</t>
  </si>
  <si>
    <t xml:space="preserve">Heli-FX EndoAnchor System, Heli-FX Guide  </t>
  </si>
  <si>
    <t xml:space="preserve">SG-64;HG-16-62-28 </t>
  </si>
  <si>
    <t xml:space="preserve">Heli-FX EndoAnchor System </t>
  </si>
  <si>
    <t>Назив добављача: Medtronic Srbija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</si>
</sst>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6" fillId="0" borderId="0"/>
  </cellStyleXfs>
  <cellXfs count="61">
    <xf numFmtId="0" fontId="0" fillId="0" borderId="0" xfId="0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vertical="center" wrapText="1"/>
    </xf>
    <xf numFmtId="3" fontId="0" fillId="0" borderId="0" xfId="1" applyNumberFormat="1" applyFont="1"/>
    <xf numFmtId="0" fontId="0" fillId="0" borderId="0" xfId="0" applyBorder="1"/>
    <xf numFmtId="0" fontId="0" fillId="3" borderId="0" xfId="0" applyFill="1" applyBorder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0" fontId="7" fillId="3" borderId="1" xfId="2" applyNumberFormat="1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vertical="center" wrapText="1"/>
    </xf>
    <xf numFmtId="0" fontId="1" fillId="0" borderId="0" xfId="0" applyFont="1"/>
    <xf numFmtId="4" fontId="0" fillId="0" borderId="1" xfId="0" applyNumberFormat="1" applyBorder="1"/>
    <xf numFmtId="10" fontId="7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/>
    <xf numFmtId="4" fontId="9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4" fontId="1" fillId="6" borderId="1" xfId="0" applyNumberFormat="1" applyFont="1" applyFill="1" applyBorder="1"/>
    <xf numFmtId="0" fontId="13" fillId="4" borderId="5" xfId="0" applyFont="1" applyFill="1" applyBorder="1" applyAlignment="1">
      <alignment horizontal="right" vertical="center" wrapText="1"/>
    </xf>
    <xf numFmtId="0" fontId="13" fillId="4" borderId="6" xfId="0" applyFont="1" applyFill="1" applyBorder="1" applyAlignment="1">
      <alignment horizontal="right" vertical="center" wrapText="1"/>
    </xf>
    <xf numFmtId="0" fontId="13" fillId="4" borderId="7" xfId="0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0" fontId="15" fillId="4" borderId="6" xfId="0" applyFont="1" applyFill="1" applyBorder="1" applyAlignment="1">
      <alignment horizontal="right" vertical="center" wrapText="1"/>
    </xf>
    <xf numFmtId="0" fontId="15" fillId="4" borderId="7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6" xfId="0" applyFont="1" applyFill="1" applyBorder="1" applyAlignment="1">
      <alignment horizontal="right" vertical="center" wrapText="1"/>
    </xf>
    <xf numFmtId="0" fontId="8" fillId="4" borderId="7" xfId="0" applyFont="1" applyFill="1" applyBorder="1" applyAlignment="1">
      <alignment horizontal="right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right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right" vertical="center" wrapText="1"/>
    </xf>
    <xf numFmtId="0" fontId="10" fillId="5" borderId="6" xfId="0" applyFont="1" applyFill="1" applyBorder="1" applyAlignment="1">
      <alignment horizontal="right" vertical="center" wrapText="1"/>
    </xf>
    <xf numFmtId="0" fontId="10" fillId="5" borderId="7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6" borderId="1" xfId="0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3" xfId="2" xr:uid="{8AAE2D61-88AE-407B-B536-A22F733A0A6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E1" workbookViewId="0">
      <selection activeCell="M32" sqref="M32"/>
    </sheetView>
  </sheetViews>
  <sheetFormatPr defaultRowHeight="15" x14ac:dyDescent="0.25"/>
  <cols>
    <col min="1" max="1" width="17.140625" customWidth="1"/>
    <col min="2" max="2" width="34.7109375" customWidth="1"/>
    <col min="3" max="3" width="19.140625" customWidth="1"/>
    <col min="4" max="4" width="33.28515625" bestFit="1" customWidth="1"/>
    <col min="5" max="8" width="17.140625" customWidth="1"/>
    <col min="9" max="9" width="17.140625" style="28" customWidth="1"/>
    <col min="10" max="10" width="17.140625" style="1" customWidth="1"/>
    <col min="11" max="11" width="17.140625" style="3" customWidth="1"/>
    <col min="12" max="13" width="17.140625" style="1" customWidth="1"/>
  </cols>
  <sheetData>
    <row r="1" spans="1:13" ht="59.25" customHeight="1" x14ac:dyDescent="0.25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52"/>
    </row>
    <row r="2" spans="1:13" ht="42.75" customHeight="1" x14ac:dyDescent="0.25">
      <c r="A2" s="53" t="s">
        <v>67</v>
      </c>
      <c r="B2" s="53"/>
      <c r="C2" s="53"/>
      <c r="D2" s="53"/>
      <c r="E2" s="53"/>
      <c r="F2" s="53"/>
      <c r="G2" s="53"/>
    </row>
    <row r="3" spans="1:13" s="4" customFormat="1" ht="22.5" customHeight="1" x14ac:dyDescent="0.25">
      <c r="A3" s="54" t="s">
        <v>0</v>
      </c>
      <c r="B3" s="54" t="s">
        <v>1</v>
      </c>
      <c r="C3" s="54" t="s">
        <v>13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6</v>
      </c>
      <c r="I3" s="55" t="s">
        <v>7</v>
      </c>
      <c r="J3" s="55" t="s">
        <v>8</v>
      </c>
      <c r="K3" s="56" t="s">
        <v>9</v>
      </c>
      <c r="L3" s="57" t="s">
        <v>10</v>
      </c>
      <c r="M3" s="58" t="s">
        <v>14</v>
      </c>
    </row>
    <row r="4" spans="1:13" s="4" customFormat="1" x14ac:dyDescent="0.25">
      <c r="A4" s="54"/>
      <c r="B4" s="54"/>
      <c r="C4" s="54"/>
      <c r="D4" s="54"/>
      <c r="E4" s="54"/>
      <c r="F4" s="54"/>
      <c r="G4" s="54"/>
      <c r="H4" s="54"/>
      <c r="I4" s="55"/>
      <c r="J4" s="55"/>
      <c r="K4" s="56"/>
      <c r="L4" s="57"/>
      <c r="M4" s="59"/>
    </row>
    <row r="5" spans="1:13" s="4" customFormat="1" x14ac:dyDescent="0.25">
      <c r="A5" s="54"/>
      <c r="B5" s="54"/>
      <c r="C5" s="54"/>
      <c r="D5" s="54"/>
      <c r="E5" s="54"/>
      <c r="F5" s="54"/>
      <c r="G5" s="54"/>
      <c r="H5" s="54"/>
      <c r="I5" s="55"/>
      <c r="J5" s="55"/>
      <c r="K5" s="56"/>
      <c r="L5" s="57"/>
      <c r="M5" s="59"/>
    </row>
    <row r="6" spans="1:13" s="4" customFormat="1" x14ac:dyDescent="0.25">
      <c r="A6" s="54"/>
      <c r="B6" s="54"/>
      <c r="C6" s="54"/>
      <c r="D6" s="54"/>
      <c r="E6" s="54"/>
      <c r="F6" s="54"/>
      <c r="G6" s="54"/>
      <c r="H6" s="54"/>
      <c r="I6" s="55"/>
      <c r="J6" s="55"/>
      <c r="K6" s="56"/>
      <c r="L6" s="57"/>
      <c r="M6" s="60"/>
    </row>
    <row r="7" spans="1:13" s="5" customFormat="1" x14ac:dyDescent="0.25">
      <c r="A7" s="48">
        <v>15</v>
      </c>
      <c r="B7" s="39" t="s">
        <v>15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1:13" s="5" customFormat="1" x14ac:dyDescent="0.25">
      <c r="A8" s="49"/>
      <c r="B8" s="6" t="s">
        <v>16</v>
      </c>
      <c r="C8" s="7" t="s">
        <v>48</v>
      </c>
      <c r="D8" s="8" t="s">
        <v>17</v>
      </c>
      <c r="E8" s="8" t="s">
        <v>18</v>
      </c>
      <c r="F8" s="9" t="s">
        <v>53</v>
      </c>
      <c r="G8" s="8" t="s">
        <v>11</v>
      </c>
      <c r="H8" s="10"/>
      <c r="I8" s="15">
        <v>515498</v>
      </c>
      <c r="J8" s="11">
        <f>H8*I8</f>
        <v>0</v>
      </c>
      <c r="K8" s="17">
        <v>0.1</v>
      </c>
      <c r="L8" s="12">
        <f>J8*K8</f>
        <v>0</v>
      </c>
      <c r="M8" s="2">
        <f>J8+L8</f>
        <v>0</v>
      </c>
    </row>
    <row r="9" spans="1:13" s="5" customFormat="1" ht="45" x14ac:dyDescent="0.25">
      <c r="A9" s="49"/>
      <c r="B9" s="6" t="s">
        <v>19</v>
      </c>
      <c r="C9" s="7" t="s">
        <v>49</v>
      </c>
      <c r="D9" s="8" t="s">
        <v>51</v>
      </c>
      <c r="E9" s="8" t="s">
        <v>52</v>
      </c>
      <c r="F9" s="13" t="s">
        <v>53</v>
      </c>
      <c r="G9" s="8" t="s">
        <v>11</v>
      </c>
      <c r="H9" s="10"/>
      <c r="I9" s="15">
        <v>124017</v>
      </c>
      <c r="J9" s="11">
        <f t="shared" ref="J9:J10" si="0">H9*I9</f>
        <v>0</v>
      </c>
      <c r="K9" s="17">
        <v>0.1</v>
      </c>
      <c r="L9" s="12">
        <f t="shared" ref="L9:L10" si="1">J9*K9</f>
        <v>0</v>
      </c>
      <c r="M9" s="2">
        <f t="shared" ref="M9:M10" si="2">J9+L9</f>
        <v>0</v>
      </c>
    </row>
    <row r="10" spans="1:13" s="4" customFormat="1" x14ac:dyDescent="0.25">
      <c r="A10" s="49"/>
      <c r="B10" s="6" t="s">
        <v>47</v>
      </c>
      <c r="C10" s="7" t="s">
        <v>50</v>
      </c>
      <c r="D10" s="8" t="s">
        <v>21</v>
      </c>
      <c r="E10" s="8" t="s">
        <v>22</v>
      </c>
      <c r="F10" s="9" t="s">
        <v>53</v>
      </c>
      <c r="G10" s="8" t="s">
        <v>11</v>
      </c>
      <c r="H10" s="10"/>
      <c r="I10" s="15">
        <v>6293</v>
      </c>
      <c r="J10" s="11">
        <f t="shared" si="0"/>
        <v>0</v>
      </c>
      <c r="K10" s="17">
        <v>0.2</v>
      </c>
      <c r="L10" s="12">
        <f t="shared" si="1"/>
        <v>0</v>
      </c>
      <c r="M10" s="2">
        <f t="shared" si="2"/>
        <v>0</v>
      </c>
    </row>
    <row r="11" spans="1:13" s="4" customFormat="1" x14ac:dyDescent="0.25">
      <c r="A11" s="50"/>
      <c r="B11" s="42" t="s">
        <v>23</v>
      </c>
      <c r="C11" s="42"/>
      <c r="D11" s="42"/>
      <c r="E11" s="42"/>
      <c r="F11" s="42"/>
      <c r="G11" s="42"/>
      <c r="H11" s="42"/>
      <c r="I11" s="42"/>
      <c r="J11" s="18">
        <f>J8+J9+J10</f>
        <v>0</v>
      </c>
      <c r="K11" s="18"/>
      <c r="L11" s="18">
        <f t="shared" ref="L11:M11" si="3">L8+L9+L10</f>
        <v>0</v>
      </c>
      <c r="M11" s="18">
        <f t="shared" si="3"/>
        <v>0</v>
      </c>
    </row>
    <row r="12" spans="1:13" s="4" customFormat="1" x14ac:dyDescent="0.25">
      <c r="A12" s="48">
        <v>17</v>
      </c>
      <c r="B12" s="39" t="s">
        <v>24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1:13" x14ac:dyDescent="0.25">
      <c r="A13" s="49"/>
      <c r="B13" s="6" t="s">
        <v>16</v>
      </c>
      <c r="C13" s="7" t="s">
        <v>55</v>
      </c>
      <c r="D13" s="8" t="s">
        <v>25</v>
      </c>
      <c r="E13" s="8" t="s">
        <v>26</v>
      </c>
      <c r="F13" s="13" t="s">
        <v>53</v>
      </c>
      <c r="G13" s="8" t="s">
        <v>11</v>
      </c>
      <c r="H13" s="10"/>
      <c r="I13" s="15">
        <v>487524</v>
      </c>
      <c r="J13" s="11">
        <f>H13*I13</f>
        <v>0</v>
      </c>
      <c r="K13" s="21">
        <v>0.1</v>
      </c>
      <c r="L13" s="12">
        <f>J13*K13</f>
        <v>0</v>
      </c>
      <c r="M13" s="22">
        <f>J13+L13</f>
        <v>0</v>
      </c>
    </row>
    <row r="14" spans="1:13" ht="45" x14ac:dyDescent="0.25">
      <c r="A14" s="49"/>
      <c r="B14" s="6" t="s">
        <v>19</v>
      </c>
      <c r="C14" s="7" t="s">
        <v>49</v>
      </c>
      <c r="D14" s="8" t="s">
        <v>51</v>
      </c>
      <c r="E14" s="8" t="s">
        <v>52</v>
      </c>
      <c r="F14" s="13" t="s">
        <v>53</v>
      </c>
      <c r="G14" s="8" t="s">
        <v>11</v>
      </c>
      <c r="H14" s="10"/>
      <c r="I14" s="15">
        <v>124017</v>
      </c>
      <c r="J14" s="11">
        <f t="shared" ref="J14:J16" si="4">H14*I14</f>
        <v>0</v>
      </c>
      <c r="K14" s="21">
        <v>0.1</v>
      </c>
      <c r="L14" s="12">
        <f t="shared" ref="L14:L16" si="5">J14*K14</f>
        <v>0</v>
      </c>
      <c r="M14" s="22">
        <f t="shared" ref="M14:M16" si="6">J14+L14</f>
        <v>0</v>
      </c>
    </row>
    <row r="15" spans="1:13" x14ac:dyDescent="0.25">
      <c r="A15" s="49"/>
      <c r="B15" s="6" t="s">
        <v>27</v>
      </c>
      <c r="C15" s="7" t="s">
        <v>56</v>
      </c>
      <c r="D15" s="8" t="s">
        <v>28</v>
      </c>
      <c r="E15" s="8" t="s">
        <v>54</v>
      </c>
      <c r="F15" s="13" t="s">
        <v>53</v>
      </c>
      <c r="G15" s="8" t="s">
        <v>11</v>
      </c>
      <c r="H15" s="10"/>
      <c r="I15" s="15">
        <v>98459</v>
      </c>
      <c r="J15" s="11">
        <f t="shared" si="4"/>
        <v>0</v>
      </c>
      <c r="K15" s="21">
        <v>0.1</v>
      </c>
      <c r="L15" s="12">
        <f t="shared" si="5"/>
        <v>0</v>
      </c>
      <c r="M15" s="22">
        <f t="shared" si="6"/>
        <v>0</v>
      </c>
    </row>
    <row r="16" spans="1:13" x14ac:dyDescent="0.25">
      <c r="A16" s="49"/>
      <c r="B16" s="6" t="s">
        <v>47</v>
      </c>
      <c r="C16" s="7" t="s">
        <v>50</v>
      </c>
      <c r="D16" s="8" t="s">
        <v>21</v>
      </c>
      <c r="E16" s="8" t="s">
        <v>22</v>
      </c>
      <c r="F16" s="9" t="s">
        <v>53</v>
      </c>
      <c r="G16" s="8" t="s">
        <v>11</v>
      </c>
      <c r="H16" s="10"/>
      <c r="I16" s="15">
        <v>6293</v>
      </c>
      <c r="J16" s="11">
        <f t="shared" si="4"/>
        <v>0</v>
      </c>
      <c r="K16" s="21">
        <v>0.2</v>
      </c>
      <c r="L16" s="12">
        <f t="shared" si="5"/>
        <v>0</v>
      </c>
      <c r="M16" s="22">
        <f t="shared" si="6"/>
        <v>0</v>
      </c>
    </row>
    <row r="17" spans="1:13" s="19" customFormat="1" x14ac:dyDescent="0.25">
      <c r="A17" s="50"/>
      <c r="B17" s="42" t="s">
        <v>29</v>
      </c>
      <c r="C17" s="42"/>
      <c r="D17" s="42"/>
      <c r="E17" s="42"/>
      <c r="F17" s="42"/>
      <c r="G17" s="42"/>
      <c r="H17" s="42"/>
      <c r="I17" s="42"/>
      <c r="J17" s="18">
        <f>J13+J14+J15+J16</f>
        <v>0</v>
      </c>
      <c r="K17" s="18"/>
      <c r="L17" s="18">
        <f t="shared" ref="L17:M17" si="7">L13+L14+L15+L16</f>
        <v>0</v>
      </c>
      <c r="M17" s="18">
        <f t="shared" si="7"/>
        <v>0</v>
      </c>
    </row>
    <row r="18" spans="1:13" x14ac:dyDescent="0.25">
      <c r="A18" s="47">
        <v>20</v>
      </c>
      <c r="B18" s="43" t="s">
        <v>30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33.75" x14ac:dyDescent="0.25">
      <c r="A19" s="47"/>
      <c r="B19" s="6" t="s">
        <v>31</v>
      </c>
      <c r="C19" s="7" t="s">
        <v>57</v>
      </c>
      <c r="D19" s="6" t="s">
        <v>32</v>
      </c>
      <c r="E19" s="6" t="s">
        <v>59</v>
      </c>
      <c r="F19" s="13" t="s">
        <v>53</v>
      </c>
      <c r="G19" s="8" t="s">
        <v>11</v>
      </c>
      <c r="H19" s="6"/>
      <c r="I19" s="16">
        <v>765998</v>
      </c>
      <c r="J19" s="14">
        <f>H19*I19</f>
        <v>0</v>
      </c>
      <c r="K19" s="17">
        <v>0.1</v>
      </c>
      <c r="L19" s="12">
        <f>J19*K19</f>
        <v>0</v>
      </c>
      <c r="M19" s="20">
        <f>J19+L19</f>
        <v>0</v>
      </c>
    </row>
    <row r="20" spans="1:13" ht="45" x14ac:dyDescent="0.25">
      <c r="A20" s="47"/>
      <c r="B20" s="6" t="s">
        <v>19</v>
      </c>
      <c r="C20" s="7" t="s">
        <v>58</v>
      </c>
      <c r="D20" s="6" t="s">
        <v>32</v>
      </c>
      <c r="E20" s="6" t="s">
        <v>60</v>
      </c>
      <c r="F20" s="13" t="s">
        <v>53</v>
      </c>
      <c r="G20" s="8" t="s">
        <v>11</v>
      </c>
      <c r="H20" s="6"/>
      <c r="I20" s="16">
        <v>579129</v>
      </c>
      <c r="J20" s="14">
        <f t="shared" ref="J20:J21" si="8">H20*I20</f>
        <v>0</v>
      </c>
      <c r="K20" s="17">
        <v>0.1</v>
      </c>
      <c r="L20" s="12">
        <f t="shared" ref="L20:L21" si="9">J20*K20</f>
        <v>0</v>
      </c>
      <c r="M20" s="20">
        <f t="shared" ref="M20:M21" si="10">J20+L20</f>
        <v>0</v>
      </c>
    </row>
    <row r="21" spans="1:13" x14ac:dyDescent="0.25">
      <c r="A21" s="47"/>
      <c r="B21" s="6" t="s">
        <v>20</v>
      </c>
      <c r="C21" s="7" t="s">
        <v>50</v>
      </c>
      <c r="D21" s="6" t="s">
        <v>21</v>
      </c>
      <c r="E21" s="6" t="s">
        <v>22</v>
      </c>
      <c r="F21" s="13" t="s">
        <v>53</v>
      </c>
      <c r="G21" s="8" t="s">
        <v>11</v>
      </c>
      <c r="H21" s="6"/>
      <c r="I21" s="16">
        <v>6293</v>
      </c>
      <c r="J21" s="14">
        <f t="shared" si="8"/>
        <v>0</v>
      </c>
      <c r="K21" s="17">
        <v>0.2</v>
      </c>
      <c r="L21" s="12">
        <f t="shared" si="9"/>
        <v>0</v>
      </c>
      <c r="M21" s="20">
        <f t="shared" si="10"/>
        <v>0</v>
      </c>
    </row>
    <row r="22" spans="1:13" x14ac:dyDescent="0.25">
      <c r="A22" s="47"/>
      <c r="B22" s="44" t="s">
        <v>33</v>
      </c>
      <c r="C22" s="45"/>
      <c r="D22" s="45"/>
      <c r="E22" s="45"/>
      <c r="F22" s="45"/>
      <c r="G22" s="45"/>
      <c r="H22" s="45"/>
      <c r="I22" s="46"/>
      <c r="J22" s="24">
        <f>J19+J20+J21</f>
        <v>0</v>
      </c>
      <c r="K22" s="24"/>
      <c r="L22" s="24">
        <f t="shared" ref="L22:M22" si="11">L19+L20+L21</f>
        <v>0</v>
      </c>
      <c r="M22" s="24">
        <f t="shared" si="11"/>
        <v>0</v>
      </c>
    </row>
    <row r="23" spans="1:13" x14ac:dyDescent="0.25">
      <c r="A23" s="47">
        <v>25</v>
      </c>
      <c r="B23" s="39" t="s">
        <v>34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1:13" x14ac:dyDescent="0.25">
      <c r="A24" s="47"/>
      <c r="B24" s="6" t="s">
        <v>31</v>
      </c>
      <c r="C24" s="7" t="s">
        <v>48</v>
      </c>
      <c r="D24" s="25" t="s">
        <v>17</v>
      </c>
      <c r="E24" s="25" t="s">
        <v>18</v>
      </c>
      <c r="F24" s="26" t="s">
        <v>53</v>
      </c>
      <c r="G24" s="27" t="s">
        <v>11</v>
      </c>
      <c r="H24" s="25"/>
      <c r="I24" s="16">
        <v>515498</v>
      </c>
      <c r="J24" s="16">
        <f>H24*I24</f>
        <v>0</v>
      </c>
      <c r="K24" s="21">
        <v>0.1</v>
      </c>
      <c r="L24" s="23">
        <f>J24*K24</f>
        <v>0</v>
      </c>
      <c r="M24" s="20">
        <f>J24+L24</f>
        <v>0</v>
      </c>
    </row>
    <row r="25" spans="1:13" ht="45" x14ac:dyDescent="0.25">
      <c r="A25" s="47"/>
      <c r="B25" s="6" t="s">
        <v>19</v>
      </c>
      <c r="C25" s="7" t="s">
        <v>49</v>
      </c>
      <c r="D25" s="25" t="s">
        <v>51</v>
      </c>
      <c r="E25" s="25" t="s">
        <v>52</v>
      </c>
      <c r="F25" s="26" t="s">
        <v>53</v>
      </c>
      <c r="G25" s="27" t="s">
        <v>11</v>
      </c>
      <c r="H25" s="25"/>
      <c r="I25" s="16">
        <v>124017</v>
      </c>
      <c r="J25" s="16">
        <f t="shared" ref="J25:J28" si="12">H25*I25</f>
        <v>0</v>
      </c>
      <c r="K25" s="21">
        <v>0.1</v>
      </c>
      <c r="L25" s="23">
        <f t="shared" ref="L25:L28" si="13">J25*K25</f>
        <v>0</v>
      </c>
      <c r="M25" s="20">
        <f t="shared" ref="M25:M28" si="14">J25+L25</f>
        <v>0</v>
      </c>
    </row>
    <row r="26" spans="1:13" x14ac:dyDescent="0.25">
      <c r="A26" s="47"/>
      <c r="B26" s="6" t="s">
        <v>20</v>
      </c>
      <c r="C26" s="7" t="s">
        <v>50</v>
      </c>
      <c r="D26" s="25" t="s">
        <v>21</v>
      </c>
      <c r="E26" s="25" t="s">
        <v>22</v>
      </c>
      <c r="F26" s="26" t="s">
        <v>53</v>
      </c>
      <c r="G26" s="27" t="s">
        <v>11</v>
      </c>
      <c r="H26" s="25"/>
      <c r="I26" s="16">
        <v>6293</v>
      </c>
      <c r="J26" s="16">
        <f t="shared" si="12"/>
        <v>0</v>
      </c>
      <c r="K26" s="21">
        <v>0.2</v>
      </c>
      <c r="L26" s="23">
        <f t="shared" si="13"/>
        <v>0</v>
      </c>
      <c r="M26" s="20">
        <f t="shared" si="14"/>
        <v>0</v>
      </c>
    </row>
    <row r="27" spans="1:13" x14ac:dyDescent="0.25">
      <c r="A27" s="47"/>
      <c r="B27" s="6" t="s">
        <v>35</v>
      </c>
      <c r="C27" s="7" t="s">
        <v>62</v>
      </c>
      <c r="D27" s="25" t="s">
        <v>64</v>
      </c>
      <c r="E27" s="25" t="s">
        <v>65</v>
      </c>
      <c r="F27" s="26" t="s">
        <v>53</v>
      </c>
      <c r="G27" s="27" t="s">
        <v>11</v>
      </c>
      <c r="H27" s="25"/>
      <c r="I27" s="16">
        <v>180796</v>
      </c>
      <c r="J27" s="16">
        <f t="shared" si="12"/>
        <v>0</v>
      </c>
      <c r="K27" s="21">
        <v>0.2</v>
      </c>
      <c r="L27" s="23">
        <f t="shared" si="13"/>
        <v>0</v>
      </c>
      <c r="M27" s="20">
        <f t="shared" si="14"/>
        <v>0</v>
      </c>
    </row>
    <row r="28" spans="1:13" x14ac:dyDescent="0.25">
      <c r="A28" s="47"/>
      <c r="B28" s="6" t="s">
        <v>61</v>
      </c>
      <c r="C28" s="7" t="s">
        <v>63</v>
      </c>
      <c r="D28" s="25" t="s">
        <v>66</v>
      </c>
      <c r="E28" s="25" t="s">
        <v>36</v>
      </c>
      <c r="F28" s="26" t="s">
        <v>53</v>
      </c>
      <c r="G28" s="27" t="s">
        <v>11</v>
      </c>
      <c r="H28" s="25"/>
      <c r="I28" s="16">
        <v>415498</v>
      </c>
      <c r="J28" s="16">
        <f t="shared" si="12"/>
        <v>0</v>
      </c>
      <c r="K28" s="21">
        <v>0.1</v>
      </c>
      <c r="L28" s="23">
        <f t="shared" si="13"/>
        <v>0</v>
      </c>
      <c r="M28" s="20">
        <f t="shared" si="14"/>
        <v>0</v>
      </c>
    </row>
    <row r="29" spans="1:13" x14ac:dyDescent="0.25">
      <c r="A29" s="47"/>
      <c r="B29" s="44" t="s">
        <v>37</v>
      </c>
      <c r="C29" s="45"/>
      <c r="D29" s="45"/>
      <c r="E29" s="45"/>
      <c r="F29" s="45"/>
      <c r="G29" s="45"/>
      <c r="H29" s="45"/>
      <c r="I29" s="46"/>
      <c r="J29" s="24">
        <f>J24+J25+J26+J27+J28</f>
        <v>0</v>
      </c>
      <c r="K29" s="24"/>
      <c r="L29" s="24">
        <f t="shared" ref="L29" si="15">L24+L25+L26+L27+L28</f>
        <v>0</v>
      </c>
      <c r="M29" s="24">
        <f>M24+M25+M26+M27+M28</f>
        <v>0</v>
      </c>
    </row>
    <row r="30" spans="1:13" ht="15" customHeight="1" x14ac:dyDescent="0.25">
      <c r="A30" s="30" t="s">
        <v>38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29">
        <f>J8+J9+J13+J14+J15+J19+J20+J24+J25+J28</f>
        <v>0</v>
      </c>
    </row>
    <row r="31" spans="1:13" ht="15" customHeight="1" x14ac:dyDescent="0.25">
      <c r="A31" s="33" t="s">
        <v>39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29">
        <f>L8+L9+L13+L14+L15+L19+L20+L24+L25+L28</f>
        <v>0</v>
      </c>
    </row>
    <row r="32" spans="1:13" ht="15" customHeight="1" x14ac:dyDescent="0.25">
      <c r="A32" s="33" t="s">
        <v>40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9">
        <f>M8+M9+M13+M14+M15+M19+M20+M24+M25+M28</f>
        <v>0</v>
      </c>
    </row>
    <row r="33" spans="1:13" ht="15" customHeight="1" x14ac:dyDescent="0.25">
      <c r="A33" s="30" t="s">
        <v>41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29">
        <f>J10+J16+J21+J26+J27</f>
        <v>0</v>
      </c>
    </row>
    <row r="34" spans="1:13" ht="15" customHeight="1" x14ac:dyDescent="0.25">
      <c r="A34" s="33" t="s">
        <v>42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5"/>
      <c r="M34" s="29">
        <f>L10+L16+L21+L26+L27</f>
        <v>0</v>
      </c>
    </row>
    <row r="35" spans="1:13" ht="15" customHeight="1" x14ac:dyDescent="0.25">
      <c r="A35" s="33" t="s">
        <v>43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M35" s="29">
        <f>M10+M16+M21+M26+M27</f>
        <v>0</v>
      </c>
    </row>
    <row r="36" spans="1:13" ht="15" customHeight="1" x14ac:dyDescent="0.25">
      <c r="A36" s="36" t="s">
        <v>44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29">
        <f>M30+M33</f>
        <v>0</v>
      </c>
    </row>
    <row r="37" spans="1:13" x14ac:dyDescent="0.25">
      <c r="A37" s="33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5"/>
      <c r="M37" s="29">
        <f>M31+M34</f>
        <v>0</v>
      </c>
    </row>
    <row r="38" spans="1:13" ht="15" customHeight="1" x14ac:dyDescent="0.25">
      <c r="A38" s="33" t="s">
        <v>46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5"/>
      <c r="M38" s="29">
        <f>M32+M35</f>
        <v>0</v>
      </c>
    </row>
  </sheetData>
  <autoFilter ref="K1:K38" xr:uid="{8484CF24-CF7B-4325-8B8E-347786202ACD}"/>
  <mergeCells count="36">
    <mergeCell ref="A1:M1"/>
    <mergeCell ref="A2:G2"/>
    <mergeCell ref="H3:H6"/>
    <mergeCell ref="I3:I6"/>
    <mergeCell ref="J3:J6"/>
    <mergeCell ref="K3:K6"/>
    <mergeCell ref="L3:L6"/>
    <mergeCell ref="M3:M6"/>
    <mergeCell ref="A3:A6"/>
    <mergeCell ref="B3:B6"/>
    <mergeCell ref="D3:D6"/>
    <mergeCell ref="E3:E6"/>
    <mergeCell ref="F3:F6"/>
    <mergeCell ref="G3:G6"/>
    <mergeCell ref="C3:C6"/>
    <mergeCell ref="A35:L35"/>
    <mergeCell ref="A36:L36"/>
    <mergeCell ref="A37:L37"/>
    <mergeCell ref="A38:L38"/>
    <mergeCell ref="B7:M7"/>
    <mergeCell ref="B11:I11"/>
    <mergeCell ref="B17:I17"/>
    <mergeCell ref="B12:M12"/>
    <mergeCell ref="B18:M18"/>
    <mergeCell ref="B22:I22"/>
    <mergeCell ref="B23:M23"/>
    <mergeCell ref="B29:I29"/>
    <mergeCell ref="A23:A29"/>
    <mergeCell ref="A18:A22"/>
    <mergeCell ref="A7:A11"/>
    <mergeCell ref="A12:A17"/>
    <mergeCell ref="A30:L30"/>
    <mergeCell ref="A31:L31"/>
    <mergeCell ref="A32:L32"/>
    <mergeCell ref="A33:L33"/>
    <mergeCell ref="A34:L3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Medtronic Srbija d.o.o.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2022-02-09T09:45:31Z</dcterms:modified>
</cp:coreProperties>
</file>