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hailo.minic\Desktop\"/>
    </mc:Choice>
  </mc:AlternateContent>
  <xr:revisionPtr revIDLastSave="0" documentId="13_ncr:1_{E3A7F8C8-AC38-4FCC-A456-F20A9546DADE}" xr6:coauthVersionLast="36" xr6:coauthVersionMax="36" xr10:uidLastSave="{00000000-0000-0000-0000-000000000000}"/>
  <bookViews>
    <workbookView xWindow="0" yWindow="0" windowWidth="28800" windowHeight="11325" xr2:uid="{04C368C7-674D-40CC-885F-C7CBF8E6FB56}"/>
  </bookViews>
  <sheets>
    <sheet name="G&amp;V" sheetId="1" r:id="rId1"/>
  </sheets>
  <definedNames>
    <definedName name="_xlnm._FilterDatabase" localSheetId="0" hidden="1">'G&amp;V'!#REF!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" i="1" l="1"/>
  <c r="K35" i="1" l="1"/>
  <c r="K31" i="1"/>
  <c r="K28" i="1"/>
  <c r="K26" i="1"/>
  <c r="K22" i="1"/>
  <c r="K18" i="1"/>
  <c r="K11" i="1"/>
  <c r="K6" i="1"/>
  <c r="M38" i="1" l="1"/>
  <c r="M28" i="1"/>
  <c r="M35" i="1"/>
  <c r="N35" i="1" s="1"/>
  <c r="M26" i="1"/>
  <c r="N26" i="1" s="1"/>
  <c r="M31" i="1"/>
  <c r="N31" i="1" s="1"/>
  <c r="K37" i="1" l="1"/>
  <c r="L37" i="1"/>
  <c r="N28" i="1"/>
  <c r="N37" i="1" s="1"/>
  <c r="M41" i="1"/>
  <c r="M14" i="1"/>
  <c r="K24" i="1"/>
  <c r="M6" i="1" l="1"/>
  <c r="M42" i="1"/>
  <c r="M43" i="1" s="1"/>
  <c r="M22" i="1"/>
  <c r="N22" i="1" s="1"/>
  <c r="M18" i="1"/>
  <c r="N18" i="1" s="1"/>
  <c r="N14" i="1"/>
  <c r="M11" i="1"/>
  <c r="N11" i="1" s="1"/>
  <c r="L24" i="1" l="1"/>
  <c r="N6" i="1"/>
  <c r="N24" i="1" s="1"/>
  <c r="M39" i="1"/>
  <c r="M45" i="1" s="1"/>
  <c r="M44" i="1"/>
  <c r="M40" i="1" l="1"/>
  <c r="M46" i="1"/>
</calcChain>
</file>

<file path=xl/sharedStrings.xml><?xml version="1.0" encoding="utf-8"?>
<sst xmlns="http://schemas.openxmlformats.org/spreadsheetml/2006/main" count="179" uniqueCount="116">
  <si>
    <t>CRT-D</t>
  </si>
  <si>
    <t>ICD-DR</t>
  </si>
  <si>
    <t>ставка 1</t>
  </si>
  <si>
    <t>Resinhronizacioni pejsmejker sa defibrilacionom funkcijom (CRT-D) konekcije DF-4 ili DF-1</t>
  </si>
  <si>
    <t>комад</t>
  </si>
  <si>
    <t>ставка 2</t>
  </si>
  <si>
    <t xml:space="preserve">Elektroda bipolarna, konekcije IS-1 pasivne ili aktivne fiksacije prava ili "J"-krivina </t>
  </si>
  <si>
    <t>ставка 3</t>
  </si>
  <si>
    <t>Elektroda za koronarni sinus unipolarna, bipolarna ili kvadripolarna (različitih oblika vrha)</t>
  </si>
  <si>
    <t>ставка 4</t>
  </si>
  <si>
    <t>HV elektroda aktivne ili pasivne fiksacije 'single-coil' ili 'dual-coil', konekcije DF-4 ili DF-1</t>
  </si>
  <si>
    <t>ставка 5</t>
  </si>
  <si>
    <t>Odgovarajući uvodnik za elektrodu iz stavke 2 i odgovarajući uvodnik za HV elektrodu iz stavke 4</t>
  </si>
  <si>
    <t>УКУПНО ЗА ПАРТИЈУ 8</t>
  </si>
  <si>
    <t>Dvokomorski implantabilni kardioverter defibrilator DF-1 (ICD-DR) ili DF-4 (ICD-DR)</t>
  </si>
  <si>
    <t>Elektroda bipolarna, konekcije IS-1 pasivne ili aktivne fiksacije prava ili "J"-krivina</t>
  </si>
  <si>
    <t>HV elektroda aktivne ili pasivne fiksacije 'single-coil'ili 'dual-coil', konekcije DF-4 ili DF-1</t>
  </si>
  <si>
    <t>Odgovarajući uvodnik za elektrodu iz stavke 2 i odgovarajući uvodnik za HV elektrodu iz stavke 3</t>
  </si>
  <si>
    <t>УКУПНО ЗА ПАРТИЈУ 16</t>
  </si>
  <si>
    <t>ПАРТИЈА</t>
  </si>
  <si>
    <t xml:space="preserve"> ЈЕДИНИЧНА ЦЕНА</t>
  </si>
  <si>
    <t xml:space="preserve"> ИЗНОС ПДВ-а</t>
  </si>
  <si>
    <t xml:space="preserve"> ПРЕДМЕТ НАБАВКЕ</t>
  </si>
  <si>
    <t xml:space="preserve"> ЗАШТИЋЕНИ НАЗИВ ПОНУЂЕНОГ ДОБРА</t>
  </si>
  <si>
    <t>КАТАЛОШКИ БРОЈ ПОНУЂЕНОГ ДОБРА</t>
  </si>
  <si>
    <t xml:space="preserve"> ПРОИЗВОЂАЧ</t>
  </si>
  <si>
    <t xml:space="preserve"> ЈЕДИНИЦА МЕРЕ</t>
  </si>
  <si>
    <t>КОЛИЧИНА</t>
  </si>
  <si>
    <t>УКУПНА ЦЕНА БЕЗ ПДВ-а</t>
  </si>
  <si>
    <t xml:space="preserve"> СТОПА ПДВ-a</t>
  </si>
  <si>
    <t>УКУПНА ЦЕНА СА ПДВ-ом</t>
  </si>
  <si>
    <t>ШИФРА</t>
  </si>
  <si>
    <t>УГРАДНИ МАТЕРИЈАЛ: УКУПНА ВРЕДНОСТ БЕЗ ПДВ</t>
  </si>
  <si>
    <t>УГРАДНИ МАТЕРИЈАЛ: ИЗНОС ПДВ (10%)</t>
  </si>
  <si>
    <t>УГРАДНИ МАТЕРИЈАЛ: УКУПНА ВРЕДНОСТ СА ПДВ</t>
  </si>
  <si>
    <t>ПОТРОШНИ МАТЕРИЈАЛ: УКУПНА ВРЕДНОСТ БЕЗ ПДВ</t>
  </si>
  <si>
    <t>ПОТРОШНИ МАТЕРИЈАЛ: ИЗНОС ПДВ (20%)</t>
  </si>
  <si>
    <t>ПОТРОШНИ МАТЕРИЈАЛ: УКУПНА ВРЕДНОСТ СА ПДВ</t>
  </si>
  <si>
    <t>УКУПНА ВРЕДНОСТ БЕЗ ПДВ</t>
  </si>
  <si>
    <t>ИЗНОС ПДВ</t>
  </si>
  <si>
    <t>УКУПНА ВРЕДНОСТ СА ПДВ</t>
  </si>
  <si>
    <t>Prilog 1 Ugovora- specifikacija materijala sa cenom</t>
  </si>
  <si>
    <t>Добављач: Група понуђача Gosper doo &amp; Vicor doo</t>
  </si>
  <si>
    <t xml:space="preserve"> Quadra Assura MP</t>
  </si>
  <si>
    <t>Unify Assura</t>
  </si>
  <si>
    <t xml:space="preserve">Entrant HF   </t>
  </si>
  <si>
    <t>CHARISMA X4 CRT-D</t>
  </si>
  <si>
    <t>CHARISMA CRT-D</t>
  </si>
  <si>
    <t>CD3371-40C
CD3371-40QC</t>
  </si>
  <si>
    <t>CDHFA300Q</t>
  </si>
  <si>
    <t>G347
G348</t>
  </si>
  <si>
    <t>G324
G325</t>
  </si>
  <si>
    <t>CD3361-40C
CD3361-40QC</t>
  </si>
  <si>
    <t>PM22020</t>
  </si>
  <si>
    <t>PM22021</t>
  </si>
  <si>
    <t>PM22022</t>
  </si>
  <si>
    <t>PM22023</t>
  </si>
  <si>
    <t>PM22024</t>
  </si>
  <si>
    <t xml:space="preserve">1. St. Jude Medical Cardiac Rhythm Management Division
</t>
  </si>
  <si>
    <t xml:space="preserve">2. Cardiac Pacemakers Incorporated, a wholly owned subsidiary of  Guidant Corporation, a wholly owned subsidiary of Boston Scientific Corporation  </t>
  </si>
  <si>
    <t>IsoFlex</t>
  </si>
  <si>
    <t>INGEVITY MRI Lead</t>
  </si>
  <si>
    <t>2088TC/xx</t>
  </si>
  <si>
    <t>1944/xx
1948/xx</t>
  </si>
  <si>
    <t>773X
774X</t>
  </si>
  <si>
    <t>PM22009</t>
  </si>
  <si>
    <t>PM22010</t>
  </si>
  <si>
    <t>PM22025</t>
  </si>
  <si>
    <t>Quartet</t>
  </si>
  <si>
    <t>QuickFlex μ</t>
  </si>
  <si>
    <t>ACUITY</t>
  </si>
  <si>
    <t>ACUITY SPIRAL</t>
  </si>
  <si>
    <t>145xQ/xx
1458QL/xx</t>
  </si>
  <si>
    <t>1258T/xx</t>
  </si>
  <si>
    <t>467X</t>
  </si>
  <si>
    <t>PM22016</t>
  </si>
  <si>
    <t>PM22017</t>
  </si>
  <si>
    <t>PM22056</t>
  </si>
  <si>
    <t>PM22026</t>
  </si>
  <si>
    <t>Durata</t>
  </si>
  <si>
    <t>ENDOTAK RELIANCE S</t>
  </si>
  <si>
    <t>ENDOTAK RELIANCE</t>
  </si>
  <si>
    <t>RELIANCE 4-FRONT</t>
  </si>
  <si>
    <t xml:space="preserve">712x/xx
717x/xx
712xQ/xx
717xQ/xx     </t>
  </si>
  <si>
    <t>0128
13X</t>
  </si>
  <si>
    <t>014X
015X</t>
  </si>
  <si>
    <t>0636
066X
067X</t>
  </si>
  <si>
    <t>PM22027</t>
  </si>
  <si>
    <t>PM22028</t>
  </si>
  <si>
    <t>PM22029</t>
  </si>
  <si>
    <t>PM22030</t>
  </si>
  <si>
    <t xml:space="preserve">Peel Away Introducer      </t>
  </si>
  <si>
    <t xml:space="preserve">PTFE Peelable Introducer Kit </t>
  </si>
  <si>
    <t xml:space="preserve">4051xx   </t>
  </si>
  <si>
    <t>708x
709x</t>
  </si>
  <si>
    <t>BKT22018</t>
  </si>
  <si>
    <t>BKT22021</t>
  </si>
  <si>
    <t>PM22046</t>
  </si>
  <si>
    <t>PM22047</t>
  </si>
  <si>
    <t>Tendril STS</t>
  </si>
  <si>
    <t xml:space="preserve">Peel Away Introducer    </t>
  </si>
  <si>
    <t>PTFE Peelable Introducer Kit</t>
  </si>
  <si>
    <t>708x, 709x</t>
  </si>
  <si>
    <t xml:space="preserve">St. Jude Medical Cardiac Rhythm Management Division
</t>
  </si>
  <si>
    <t>Cardiac Pacemakers Incorporated, a wholly owned subsidiary of  Guidant Corporation, a wholly owned subsidiary of Boston Scientific Corporation</t>
  </si>
  <si>
    <t xml:space="preserve">Cardiac Pacemakers Incorporated, a wholly owned subsidiary of  Guidant Corporation, a wholly owned subsidiary of Boston Scientific Corporation  </t>
  </si>
  <si>
    <t>St. Jude Medical Cardiac Rhythm Management Division</t>
  </si>
  <si>
    <t>St. Jude Medical</t>
  </si>
  <si>
    <t>Greatbatch Medical</t>
  </si>
  <si>
    <t>0128
013X</t>
  </si>
  <si>
    <t>712x/xx
717x/xx
712xQ/xx
717xQ/xx</t>
  </si>
  <si>
    <t xml:space="preserve">D012
D013  </t>
  </si>
  <si>
    <t>CD2377-36C
CD2377-36QC</t>
  </si>
  <si>
    <t>Ellipse DR</t>
  </si>
  <si>
    <t>INOGEN Mini ICD</t>
  </si>
  <si>
    <t xml:space="preserve"> Tendril 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</si>
</sst>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Arial"/>
      <family val="2"/>
    </font>
    <font>
      <sz val="10"/>
      <color theme="1"/>
      <name val="Arial"/>
      <family val="2"/>
      <charset val="238"/>
    </font>
    <font>
      <i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7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3" fillId="0" borderId="0" xfId="0" applyFont="1" applyFill="1"/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9" fontId="6" fillId="0" borderId="2" xfId="0" applyNumberFormat="1" applyFont="1" applyBorder="1" applyAlignment="1">
      <alignment horizontal="center" vertical="center" wrapText="1"/>
    </xf>
    <xf numFmtId="9" fontId="6" fillId="0" borderId="6" xfId="0" applyNumberFormat="1" applyFont="1" applyBorder="1" applyAlignment="1">
      <alignment horizontal="center" vertical="center" wrapText="1"/>
    </xf>
    <xf numFmtId="9" fontId="6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horizontal="center" vertical="center" wrapText="1"/>
    </xf>
    <xf numFmtId="4" fontId="6" fillId="0" borderId="7" xfId="0" applyNumberFormat="1" applyFont="1" applyBorder="1" applyAlignment="1">
      <alignment horizontal="center" vertical="center" wrapText="1"/>
    </xf>
    <xf numFmtId="4" fontId="6" fillId="0" borderId="2" xfId="0" applyNumberFormat="1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7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4" fontId="6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3" xfId="1" applyFont="1" applyBorder="1" applyAlignment="1">
      <alignment horizontal="right" vertical="center" wrapText="1"/>
    </xf>
    <xf numFmtId="0" fontId="5" fillId="0" borderId="4" xfId="1" applyFont="1" applyBorder="1" applyAlignment="1">
      <alignment horizontal="right" vertical="center" wrapText="1"/>
    </xf>
    <xf numFmtId="0" fontId="5" fillId="0" borderId="5" xfId="1" applyFont="1" applyBorder="1" applyAlignment="1">
      <alignment horizontal="right" vertical="center" wrapText="1"/>
    </xf>
    <xf numFmtId="4" fontId="6" fillId="0" borderId="3" xfId="0" applyNumberFormat="1" applyFont="1" applyBorder="1" applyAlignment="1">
      <alignment horizontal="center" vertical="center" wrapText="1"/>
    </xf>
    <xf numFmtId="4" fontId="6" fillId="0" borderId="5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3" xfId="1" xr:uid="{D1304EC9-0EA5-4979-9366-A08A3D781D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8E97E-5CC5-4A5E-BB96-6661F3976B69}">
  <dimension ref="A1:N46"/>
  <sheetViews>
    <sheetView tabSelected="1" topLeftCell="A25" zoomScaleNormal="100" workbookViewId="0">
      <pane xSplit="1" topLeftCell="B1" activePane="topRight" state="frozen"/>
      <selection pane="topRight" activeCell="G50" sqref="G50"/>
    </sheetView>
  </sheetViews>
  <sheetFormatPr defaultRowHeight="12" x14ac:dyDescent="0.2"/>
  <cols>
    <col min="1" max="1" width="9.140625" style="1"/>
    <col min="2" max="2" width="10.140625" style="1" customWidth="1"/>
    <col min="3" max="3" width="15.85546875" style="1" customWidth="1"/>
    <col min="4" max="4" width="14.140625" style="1" customWidth="1"/>
    <col min="5" max="5" width="24.140625" style="1" customWidth="1"/>
    <col min="6" max="6" width="17" style="1" customWidth="1"/>
    <col min="7" max="7" width="37.5703125" style="1" customWidth="1"/>
    <col min="8" max="8" width="11.28515625" style="1" customWidth="1"/>
    <col min="9" max="9" width="10.28515625" style="46" customWidth="1"/>
    <col min="10" max="10" width="10.85546875" style="1" customWidth="1"/>
    <col min="11" max="11" width="13.42578125" style="1" customWidth="1"/>
    <col min="12" max="12" width="9.140625" style="1"/>
    <col min="13" max="13" width="14.140625" style="1" customWidth="1"/>
    <col min="14" max="14" width="20.7109375" style="1" customWidth="1"/>
    <col min="15" max="16384" width="9.140625" style="1"/>
  </cols>
  <sheetData>
    <row r="1" spans="1:14" x14ac:dyDescent="0.2">
      <c r="A1" s="43" t="s">
        <v>41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</row>
    <row r="2" spans="1:14" x14ac:dyDescent="0.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</row>
    <row r="3" spans="1:14" ht="20.25" customHeight="1" x14ac:dyDescent="0.2">
      <c r="A3" s="44" t="s">
        <v>42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</row>
    <row r="4" spans="1:14" ht="36" x14ac:dyDescent="0.2">
      <c r="A4" s="34" t="s">
        <v>19</v>
      </c>
      <c r="B4" s="34"/>
      <c r="C4" s="2" t="s">
        <v>22</v>
      </c>
      <c r="D4" s="2" t="s">
        <v>31</v>
      </c>
      <c r="E4" s="2" t="s">
        <v>23</v>
      </c>
      <c r="F4" s="2" t="s">
        <v>24</v>
      </c>
      <c r="G4" s="2" t="s">
        <v>25</v>
      </c>
      <c r="H4" s="2" t="s">
        <v>26</v>
      </c>
      <c r="I4" s="3" t="s">
        <v>27</v>
      </c>
      <c r="J4" s="2" t="s">
        <v>20</v>
      </c>
      <c r="K4" s="2" t="s">
        <v>28</v>
      </c>
      <c r="L4" s="2" t="s">
        <v>29</v>
      </c>
      <c r="M4" s="2" t="s">
        <v>21</v>
      </c>
      <c r="N4" s="2" t="s">
        <v>30</v>
      </c>
    </row>
    <row r="5" spans="1:14" x14ac:dyDescent="0.2">
      <c r="A5" s="30">
        <v>8</v>
      </c>
      <c r="B5" s="35" t="s">
        <v>0</v>
      </c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</row>
    <row r="6" spans="1:14" ht="51" customHeight="1" x14ac:dyDescent="0.2">
      <c r="A6" s="31"/>
      <c r="B6" s="30" t="s">
        <v>2</v>
      </c>
      <c r="C6" s="18" t="s">
        <v>3</v>
      </c>
      <c r="D6" s="11" t="s">
        <v>53</v>
      </c>
      <c r="E6" s="11" t="s">
        <v>43</v>
      </c>
      <c r="F6" s="11" t="s">
        <v>48</v>
      </c>
      <c r="G6" s="18" t="s">
        <v>58</v>
      </c>
      <c r="H6" s="4" t="s">
        <v>4</v>
      </c>
      <c r="I6" s="18"/>
      <c r="J6" s="24">
        <v>577500</v>
      </c>
      <c r="K6" s="24">
        <f>I6*J6+I7*J6+I8*J6+I9*J6+I10*J6</f>
        <v>0</v>
      </c>
      <c r="L6" s="21">
        <v>0.1</v>
      </c>
      <c r="M6" s="24">
        <f>K6*0.1</f>
        <v>0</v>
      </c>
      <c r="N6" s="27">
        <f>K6+M6</f>
        <v>0</v>
      </c>
    </row>
    <row r="7" spans="1:14" ht="51" customHeight="1" x14ac:dyDescent="0.2">
      <c r="A7" s="31"/>
      <c r="B7" s="31"/>
      <c r="C7" s="20"/>
      <c r="D7" s="11" t="s">
        <v>54</v>
      </c>
      <c r="E7" s="11" t="s">
        <v>44</v>
      </c>
      <c r="F7" s="11" t="s">
        <v>52</v>
      </c>
      <c r="G7" s="20"/>
      <c r="H7" s="8" t="s">
        <v>4</v>
      </c>
      <c r="I7" s="20"/>
      <c r="J7" s="25"/>
      <c r="K7" s="25"/>
      <c r="L7" s="22"/>
      <c r="M7" s="25"/>
      <c r="N7" s="28"/>
    </row>
    <row r="8" spans="1:14" ht="51" customHeight="1" x14ac:dyDescent="0.2">
      <c r="A8" s="31"/>
      <c r="B8" s="31"/>
      <c r="C8" s="20"/>
      <c r="D8" s="11" t="s">
        <v>55</v>
      </c>
      <c r="E8" s="11" t="s">
        <v>45</v>
      </c>
      <c r="F8" s="11" t="s">
        <v>49</v>
      </c>
      <c r="G8" s="19"/>
      <c r="H8" s="8" t="s">
        <v>4</v>
      </c>
      <c r="I8" s="19"/>
      <c r="J8" s="25"/>
      <c r="K8" s="25"/>
      <c r="L8" s="22"/>
      <c r="M8" s="25"/>
      <c r="N8" s="28"/>
    </row>
    <row r="9" spans="1:14" ht="51" customHeight="1" x14ac:dyDescent="0.2">
      <c r="A9" s="31"/>
      <c r="B9" s="31"/>
      <c r="C9" s="20"/>
      <c r="D9" s="11" t="s">
        <v>56</v>
      </c>
      <c r="E9" s="11" t="s">
        <v>46</v>
      </c>
      <c r="F9" s="12" t="s">
        <v>50</v>
      </c>
      <c r="G9" s="18" t="s">
        <v>59</v>
      </c>
      <c r="H9" s="8" t="s">
        <v>4</v>
      </c>
      <c r="I9" s="18"/>
      <c r="J9" s="25"/>
      <c r="K9" s="25"/>
      <c r="L9" s="22"/>
      <c r="M9" s="25"/>
      <c r="N9" s="28"/>
    </row>
    <row r="10" spans="1:14" ht="37.5" customHeight="1" x14ac:dyDescent="0.2">
      <c r="A10" s="31"/>
      <c r="B10" s="32"/>
      <c r="C10" s="19"/>
      <c r="D10" s="11" t="s">
        <v>57</v>
      </c>
      <c r="E10" s="11" t="s">
        <v>47</v>
      </c>
      <c r="F10" s="12" t="s">
        <v>51</v>
      </c>
      <c r="G10" s="19"/>
      <c r="H10" s="8" t="s">
        <v>4</v>
      </c>
      <c r="I10" s="19"/>
      <c r="J10" s="26"/>
      <c r="K10" s="26"/>
      <c r="L10" s="23"/>
      <c r="M10" s="26"/>
      <c r="N10" s="29"/>
    </row>
    <row r="11" spans="1:14" ht="32.25" customHeight="1" x14ac:dyDescent="0.2">
      <c r="A11" s="31"/>
      <c r="B11" s="30" t="s">
        <v>5</v>
      </c>
      <c r="C11" s="18" t="s">
        <v>6</v>
      </c>
      <c r="D11" s="11" t="s">
        <v>65</v>
      </c>
      <c r="E11" s="8" t="s">
        <v>115</v>
      </c>
      <c r="F11" s="11" t="s">
        <v>62</v>
      </c>
      <c r="G11" s="18" t="s">
        <v>58</v>
      </c>
      <c r="H11" s="4" t="s">
        <v>4</v>
      </c>
      <c r="I11" s="18"/>
      <c r="J11" s="24">
        <v>16900</v>
      </c>
      <c r="K11" s="24">
        <f>I11*J11+I12*J11+I13*J11</f>
        <v>0</v>
      </c>
      <c r="L11" s="21">
        <v>0.1</v>
      </c>
      <c r="M11" s="24">
        <f>K11*0.1</f>
        <v>0</v>
      </c>
      <c r="N11" s="27">
        <f>K11+M11</f>
        <v>0</v>
      </c>
    </row>
    <row r="12" spans="1:14" ht="44.25" customHeight="1" x14ac:dyDescent="0.2">
      <c r="A12" s="31"/>
      <c r="B12" s="31"/>
      <c r="C12" s="20"/>
      <c r="D12" s="11" t="s">
        <v>66</v>
      </c>
      <c r="E12" s="8" t="s">
        <v>60</v>
      </c>
      <c r="F12" s="11" t="s">
        <v>63</v>
      </c>
      <c r="G12" s="19"/>
      <c r="H12" s="8" t="s">
        <v>4</v>
      </c>
      <c r="I12" s="19"/>
      <c r="J12" s="25"/>
      <c r="K12" s="25"/>
      <c r="L12" s="22"/>
      <c r="M12" s="25"/>
      <c r="N12" s="28"/>
    </row>
    <row r="13" spans="1:14" ht="52.5" customHeight="1" x14ac:dyDescent="0.2">
      <c r="A13" s="31"/>
      <c r="B13" s="32"/>
      <c r="C13" s="19"/>
      <c r="D13" s="11" t="s">
        <v>67</v>
      </c>
      <c r="E13" s="8" t="s">
        <v>61</v>
      </c>
      <c r="F13" s="11" t="s">
        <v>64</v>
      </c>
      <c r="G13" s="8" t="s">
        <v>59</v>
      </c>
      <c r="H13" s="8" t="s">
        <v>4</v>
      </c>
      <c r="I13" s="15"/>
      <c r="J13" s="26"/>
      <c r="K13" s="26"/>
      <c r="L13" s="23"/>
      <c r="M13" s="26"/>
      <c r="N13" s="29"/>
    </row>
    <row r="14" spans="1:14" ht="51" customHeight="1" x14ac:dyDescent="0.2">
      <c r="A14" s="31"/>
      <c r="B14" s="30" t="s">
        <v>7</v>
      </c>
      <c r="C14" s="18" t="s">
        <v>8</v>
      </c>
      <c r="D14" s="11" t="s">
        <v>75</v>
      </c>
      <c r="E14" s="11" t="s">
        <v>68</v>
      </c>
      <c r="F14" s="11" t="s">
        <v>72</v>
      </c>
      <c r="G14" s="18" t="s">
        <v>103</v>
      </c>
      <c r="H14" s="4" t="s">
        <v>4</v>
      </c>
      <c r="I14" s="18"/>
      <c r="J14" s="24">
        <v>53520</v>
      </c>
      <c r="K14" s="24">
        <f>I14*J14+I15*J14+I16*J14+I17*J14</f>
        <v>0</v>
      </c>
      <c r="L14" s="21">
        <v>0.1</v>
      </c>
      <c r="M14" s="24">
        <f>K14*0.1</f>
        <v>0</v>
      </c>
      <c r="N14" s="27">
        <f>K14+M14</f>
        <v>0</v>
      </c>
    </row>
    <row r="15" spans="1:14" ht="33.75" customHeight="1" x14ac:dyDescent="0.2">
      <c r="A15" s="31"/>
      <c r="B15" s="31"/>
      <c r="C15" s="20"/>
      <c r="D15" s="11" t="s">
        <v>76</v>
      </c>
      <c r="E15" s="11" t="s">
        <v>69</v>
      </c>
      <c r="F15" s="13" t="s">
        <v>73</v>
      </c>
      <c r="G15" s="19"/>
      <c r="H15" s="8" t="s">
        <v>4</v>
      </c>
      <c r="I15" s="19"/>
      <c r="J15" s="25"/>
      <c r="K15" s="25"/>
      <c r="L15" s="22"/>
      <c r="M15" s="25"/>
      <c r="N15" s="28"/>
    </row>
    <row r="16" spans="1:14" ht="30" customHeight="1" x14ac:dyDescent="0.2">
      <c r="A16" s="31"/>
      <c r="B16" s="31"/>
      <c r="C16" s="20"/>
      <c r="D16" s="12" t="s">
        <v>77</v>
      </c>
      <c r="E16" s="12" t="s">
        <v>70</v>
      </c>
      <c r="F16" s="12" t="s">
        <v>74</v>
      </c>
      <c r="G16" s="18" t="s">
        <v>104</v>
      </c>
      <c r="H16" s="8" t="s">
        <v>4</v>
      </c>
      <c r="I16" s="18"/>
      <c r="J16" s="25"/>
      <c r="K16" s="25"/>
      <c r="L16" s="22"/>
      <c r="M16" s="25"/>
      <c r="N16" s="28"/>
    </row>
    <row r="17" spans="1:14" ht="30" customHeight="1" x14ac:dyDescent="0.2">
      <c r="A17" s="31"/>
      <c r="B17" s="32"/>
      <c r="C17" s="19"/>
      <c r="D17" s="12" t="s">
        <v>78</v>
      </c>
      <c r="E17" s="12" t="s">
        <v>71</v>
      </c>
      <c r="F17" s="12">
        <v>4592</v>
      </c>
      <c r="G17" s="19"/>
      <c r="H17" s="8" t="s">
        <v>4</v>
      </c>
      <c r="I17" s="19"/>
      <c r="J17" s="26"/>
      <c r="K17" s="26"/>
      <c r="L17" s="23"/>
      <c r="M17" s="26"/>
      <c r="N17" s="29"/>
    </row>
    <row r="18" spans="1:14" ht="36" customHeight="1" x14ac:dyDescent="0.2">
      <c r="A18" s="31"/>
      <c r="B18" s="30" t="s">
        <v>9</v>
      </c>
      <c r="C18" s="18" t="s">
        <v>10</v>
      </c>
      <c r="D18" s="11" t="s">
        <v>87</v>
      </c>
      <c r="E18" s="11" t="s">
        <v>79</v>
      </c>
      <c r="F18" s="11" t="s">
        <v>83</v>
      </c>
      <c r="G18" s="9" t="s">
        <v>106</v>
      </c>
      <c r="H18" s="4" t="s">
        <v>4</v>
      </c>
      <c r="I18" s="15"/>
      <c r="J18" s="24">
        <v>100000</v>
      </c>
      <c r="K18" s="24">
        <f>I18*J18+I19*J18+I20*J18+I21*J18</f>
        <v>0</v>
      </c>
      <c r="L18" s="21">
        <v>0.1</v>
      </c>
      <c r="M18" s="24">
        <f t="shared" ref="M18" si="0">K18*0.1</f>
        <v>0</v>
      </c>
      <c r="N18" s="27">
        <f>K18+M18</f>
        <v>0</v>
      </c>
    </row>
    <row r="19" spans="1:14" ht="31.5" customHeight="1" x14ac:dyDescent="0.2">
      <c r="A19" s="31"/>
      <c r="B19" s="31"/>
      <c r="C19" s="20"/>
      <c r="D19" s="11" t="s">
        <v>88</v>
      </c>
      <c r="E19" s="11" t="s">
        <v>80</v>
      </c>
      <c r="F19" s="11" t="s">
        <v>84</v>
      </c>
      <c r="G19" s="18" t="s">
        <v>104</v>
      </c>
      <c r="H19" s="8" t="s">
        <v>4</v>
      </c>
      <c r="I19" s="37"/>
      <c r="J19" s="25"/>
      <c r="K19" s="25"/>
      <c r="L19" s="22"/>
      <c r="M19" s="25"/>
      <c r="N19" s="28"/>
    </row>
    <row r="20" spans="1:14" ht="28.5" customHeight="1" x14ac:dyDescent="0.2">
      <c r="A20" s="31"/>
      <c r="B20" s="31"/>
      <c r="C20" s="20"/>
      <c r="D20" s="11" t="s">
        <v>89</v>
      </c>
      <c r="E20" s="11" t="s">
        <v>81</v>
      </c>
      <c r="F20" s="11" t="s">
        <v>85</v>
      </c>
      <c r="G20" s="20"/>
      <c r="H20" s="8" t="s">
        <v>4</v>
      </c>
      <c r="I20" s="37"/>
      <c r="J20" s="25"/>
      <c r="K20" s="25"/>
      <c r="L20" s="22"/>
      <c r="M20" s="25"/>
      <c r="N20" s="28"/>
    </row>
    <row r="21" spans="1:14" ht="41.25" customHeight="1" x14ac:dyDescent="0.2">
      <c r="A21" s="31"/>
      <c r="B21" s="32"/>
      <c r="C21" s="19"/>
      <c r="D21" s="11" t="s">
        <v>90</v>
      </c>
      <c r="E21" s="11" t="s">
        <v>82</v>
      </c>
      <c r="F21" s="11" t="s">
        <v>86</v>
      </c>
      <c r="G21" s="19"/>
      <c r="H21" s="8" t="s">
        <v>4</v>
      </c>
      <c r="I21" s="37"/>
      <c r="J21" s="26"/>
      <c r="K21" s="26"/>
      <c r="L21" s="23"/>
      <c r="M21" s="26"/>
      <c r="N21" s="29"/>
    </row>
    <row r="22" spans="1:14" ht="43.5" customHeight="1" x14ac:dyDescent="0.2">
      <c r="A22" s="31"/>
      <c r="B22" s="30" t="s">
        <v>11</v>
      </c>
      <c r="C22" s="18" t="s">
        <v>12</v>
      </c>
      <c r="D22" s="12" t="s">
        <v>95</v>
      </c>
      <c r="E22" s="11" t="s">
        <v>91</v>
      </c>
      <c r="F22" s="11" t="s">
        <v>93</v>
      </c>
      <c r="G22" s="10" t="s">
        <v>107</v>
      </c>
      <c r="H22" s="8" t="s">
        <v>4</v>
      </c>
      <c r="I22" s="16"/>
      <c r="J22" s="24">
        <v>4000</v>
      </c>
      <c r="K22" s="24">
        <f>I22*J22+I23*J22</f>
        <v>0</v>
      </c>
      <c r="L22" s="21">
        <v>0.2</v>
      </c>
      <c r="M22" s="24">
        <f>K22*0.2</f>
        <v>0</v>
      </c>
      <c r="N22" s="27">
        <f>K22+M22</f>
        <v>0</v>
      </c>
    </row>
    <row r="23" spans="1:14" ht="26.25" customHeight="1" x14ac:dyDescent="0.2">
      <c r="A23" s="31"/>
      <c r="B23" s="32"/>
      <c r="C23" s="19"/>
      <c r="D23" s="11" t="s">
        <v>96</v>
      </c>
      <c r="E23" s="11" t="s">
        <v>92</v>
      </c>
      <c r="F23" s="11" t="s">
        <v>94</v>
      </c>
      <c r="G23" s="9" t="s">
        <v>108</v>
      </c>
      <c r="H23" s="4" t="s">
        <v>4</v>
      </c>
      <c r="I23" s="15"/>
      <c r="J23" s="26"/>
      <c r="K23" s="26"/>
      <c r="L23" s="23"/>
      <c r="M23" s="26"/>
      <c r="N23" s="29"/>
    </row>
    <row r="24" spans="1:14" ht="18" customHeight="1" x14ac:dyDescent="0.2">
      <c r="A24" s="32"/>
      <c r="B24" s="33" t="s">
        <v>13</v>
      </c>
      <c r="C24" s="33"/>
      <c r="D24" s="33"/>
      <c r="E24" s="33"/>
      <c r="F24" s="33"/>
      <c r="G24" s="33"/>
      <c r="H24" s="33"/>
      <c r="I24" s="33"/>
      <c r="J24" s="33"/>
      <c r="K24" s="5">
        <f>K6+K11+K14+K18+K22</f>
        <v>0</v>
      </c>
      <c r="L24" s="36">
        <f>M6+M11+M14+M18+M22</f>
        <v>0</v>
      </c>
      <c r="M24" s="36"/>
      <c r="N24" s="5">
        <f>N6+N11+N14+N18+N22</f>
        <v>0</v>
      </c>
    </row>
    <row r="25" spans="1:14" s="6" customFormat="1" x14ac:dyDescent="0.2">
      <c r="A25" s="34">
        <v>16</v>
      </c>
      <c r="B25" s="45" t="s">
        <v>1</v>
      </c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</row>
    <row r="26" spans="1:14" ht="24" x14ac:dyDescent="0.2">
      <c r="A26" s="34"/>
      <c r="B26" s="30" t="s">
        <v>2</v>
      </c>
      <c r="C26" s="18" t="s">
        <v>14</v>
      </c>
      <c r="D26" s="11" t="s">
        <v>97</v>
      </c>
      <c r="E26" s="8" t="s">
        <v>113</v>
      </c>
      <c r="F26" s="8" t="s">
        <v>112</v>
      </c>
      <c r="G26" s="9" t="s">
        <v>106</v>
      </c>
      <c r="H26" s="4" t="s">
        <v>4</v>
      </c>
      <c r="I26" s="16"/>
      <c r="J26" s="24">
        <v>516075</v>
      </c>
      <c r="K26" s="24">
        <f>I26*J26+I27*J26</f>
        <v>0</v>
      </c>
      <c r="L26" s="21">
        <v>0.1</v>
      </c>
      <c r="M26" s="24">
        <f>K26*L26</f>
        <v>0</v>
      </c>
      <c r="N26" s="27">
        <f>M26+K26</f>
        <v>0</v>
      </c>
    </row>
    <row r="27" spans="1:14" ht="48" x14ac:dyDescent="0.2">
      <c r="A27" s="34"/>
      <c r="B27" s="32"/>
      <c r="C27" s="19"/>
      <c r="D27" s="11" t="s">
        <v>98</v>
      </c>
      <c r="E27" s="8" t="s">
        <v>114</v>
      </c>
      <c r="F27" s="8" t="s">
        <v>111</v>
      </c>
      <c r="G27" s="9" t="s">
        <v>105</v>
      </c>
      <c r="H27" s="8" t="s">
        <v>4</v>
      </c>
      <c r="I27" s="15"/>
      <c r="J27" s="26"/>
      <c r="K27" s="26"/>
      <c r="L27" s="23"/>
      <c r="M27" s="26"/>
      <c r="N27" s="29"/>
    </row>
    <row r="28" spans="1:14" ht="36" customHeight="1" x14ac:dyDescent="0.2">
      <c r="A28" s="34"/>
      <c r="B28" s="30" t="s">
        <v>5</v>
      </c>
      <c r="C28" s="18" t="s">
        <v>15</v>
      </c>
      <c r="D28" s="11" t="s">
        <v>65</v>
      </c>
      <c r="E28" s="12" t="s">
        <v>99</v>
      </c>
      <c r="F28" s="12" t="s">
        <v>62</v>
      </c>
      <c r="G28" s="18" t="s">
        <v>103</v>
      </c>
      <c r="H28" s="4" t="s">
        <v>4</v>
      </c>
      <c r="I28" s="37"/>
      <c r="J28" s="24">
        <v>16900</v>
      </c>
      <c r="K28" s="24">
        <f>I28*J28+I29*J28+I30*J28</f>
        <v>0</v>
      </c>
      <c r="L28" s="21">
        <v>0.1</v>
      </c>
      <c r="M28" s="24">
        <f t="shared" ref="M28:M35" si="1">K28*L28</f>
        <v>0</v>
      </c>
      <c r="N28" s="27">
        <f t="shared" ref="N28:N35" si="2">M28+K28</f>
        <v>0</v>
      </c>
    </row>
    <row r="29" spans="1:14" ht="29.25" customHeight="1" x14ac:dyDescent="0.2">
      <c r="A29" s="34"/>
      <c r="B29" s="31"/>
      <c r="C29" s="20"/>
      <c r="D29" s="14" t="s">
        <v>66</v>
      </c>
      <c r="E29" s="12" t="s">
        <v>60</v>
      </c>
      <c r="F29" s="12" t="s">
        <v>63</v>
      </c>
      <c r="G29" s="19"/>
      <c r="H29" s="8" t="s">
        <v>4</v>
      </c>
      <c r="I29" s="37"/>
      <c r="J29" s="25"/>
      <c r="K29" s="25"/>
      <c r="L29" s="22"/>
      <c r="M29" s="25"/>
      <c r="N29" s="28"/>
    </row>
    <row r="30" spans="1:14" ht="48" x14ac:dyDescent="0.2">
      <c r="A30" s="34"/>
      <c r="B30" s="32"/>
      <c r="C30" s="19"/>
      <c r="D30" s="11" t="s">
        <v>67</v>
      </c>
      <c r="E30" s="11" t="s">
        <v>61</v>
      </c>
      <c r="F30" s="11" t="s">
        <v>64</v>
      </c>
      <c r="G30" s="9" t="s">
        <v>105</v>
      </c>
      <c r="H30" s="8" t="s">
        <v>4</v>
      </c>
      <c r="I30" s="17"/>
      <c r="J30" s="26"/>
      <c r="K30" s="26"/>
      <c r="L30" s="23"/>
      <c r="M30" s="26"/>
      <c r="N30" s="29"/>
    </row>
    <row r="31" spans="1:14" ht="49.5" customHeight="1" x14ac:dyDescent="0.2">
      <c r="A31" s="34"/>
      <c r="B31" s="30" t="s">
        <v>7</v>
      </c>
      <c r="C31" s="18" t="s">
        <v>16</v>
      </c>
      <c r="D31" s="11" t="s">
        <v>87</v>
      </c>
      <c r="E31" s="11" t="s">
        <v>79</v>
      </c>
      <c r="F31" s="11" t="s">
        <v>110</v>
      </c>
      <c r="G31" s="9" t="s">
        <v>106</v>
      </c>
      <c r="H31" s="8" t="s">
        <v>4</v>
      </c>
      <c r="I31" s="16"/>
      <c r="J31" s="24">
        <v>100000</v>
      </c>
      <c r="K31" s="24">
        <f>I31*J31+I32*J31+I33*J31+I34*J31</f>
        <v>0</v>
      </c>
      <c r="L31" s="21">
        <v>0.1</v>
      </c>
      <c r="M31" s="24">
        <f t="shared" si="1"/>
        <v>0</v>
      </c>
      <c r="N31" s="27">
        <f t="shared" si="2"/>
        <v>0</v>
      </c>
    </row>
    <row r="32" spans="1:14" ht="24.75" customHeight="1" x14ac:dyDescent="0.2">
      <c r="A32" s="34"/>
      <c r="B32" s="31"/>
      <c r="C32" s="20"/>
      <c r="D32" s="11" t="s">
        <v>88</v>
      </c>
      <c r="E32" s="11" t="s">
        <v>80</v>
      </c>
      <c r="F32" s="11" t="s">
        <v>109</v>
      </c>
      <c r="G32" s="18" t="s">
        <v>105</v>
      </c>
      <c r="H32" s="8" t="s">
        <v>4</v>
      </c>
      <c r="I32" s="37"/>
      <c r="J32" s="25"/>
      <c r="K32" s="25"/>
      <c r="L32" s="22"/>
      <c r="M32" s="25"/>
      <c r="N32" s="28"/>
    </row>
    <row r="33" spans="1:14" ht="23.25" customHeight="1" x14ac:dyDescent="0.2">
      <c r="A33" s="34"/>
      <c r="B33" s="31"/>
      <c r="C33" s="20"/>
      <c r="D33" s="11" t="s">
        <v>89</v>
      </c>
      <c r="E33" s="11" t="s">
        <v>81</v>
      </c>
      <c r="F33" s="11" t="s">
        <v>85</v>
      </c>
      <c r="G33" s="20"/>
      <c r="H33" s="8" t="s">
        <v>4</v>
      </c>
      <c r="I33" s="37"/>
      <c r="J33" s="25"/>
      <c r="K33" s="25"/>
      <c r="L33" s="22"/>
      <c r="M33" s="25"/>
      <c r="N33" s="28"/>
    </row>
    <row r="34" spans="1:14" ht="36" x14ac:dyDescent="0.2">
      <c r="A34" s="34"/>
      <c r="B34" s="32"/>
      <c r="C34" s="19"/>
      <c r="D34" s="11" t="s">
        <v>90</v>
      </c>
      <c r="E34" s="11" t="s">
        <v>82</v>
      </c>
      <c r="F34" s="11" t="s">
        <v>86</v>
      </c>
      <c r="G34" s="19"/>
      <c r="H34" s="8" t="s">
        <v>4</v>
      </c>
      <c r="I34" s="37"/>
      <c r="J34" s="26"/>
      <c r="K34" s="26"/>
      <c r="L34" s="23"/>
      <c r="M34" s="26"/>
      <c r="N34" s="29"/>
    </row>
    <row r="35" spans="1:14" ht="69.75" customHeight="1" x14ac:dyDescent="0.2">
      <c r="A35" s="34"/>
      <c r="B35" s="2" t="s">
        <v>9</v>
      </c>
      <c r="C35" s="18" t="s">
        <v>17</v>
      </c>
      <c r="D35" s="12" t="s">
        <v>95</v>
      </c>
      <c r="E35" s="11" t="s">
        <v>100</v>
      </c>
      <c r="F35" s="11" t="s">
        <v>93</v>
      </c>
      <c r="G35" s="9" t="s">
        <v>107</v>
      </c>
      <c r="H35" s="4" t="s">
        <v>4</v>
      </c>
      <c r="I35" s="15"/>
      <c r="J35" s="24">
        <v>4000</v>
      </c>
      <c r="K35" s="24">
        <f>I35*J35+I36*J35</f>
        <v>0</v>
      </c>
      <c r="L35" s="21">
        <v>0.2</v>
      </c>
      <c r="M35" s="24">
        <f t="shared" si="1"/>
        <v>0</v>
      </c>
      <c r="N35" s="27">
        <f t="shared" si="2"/>
        <v>0</v>
      </c>
    </row>
    <row r="36" spans="1:14" ht="38.25" customHeight="1" x14ac:dyDescent="0.2">
      <c r="A36" s="34"/>
      <c r="B36" s="7"/>
      <c r="C36" s="19"/>
      <c r="D36" s="11" t="s">
        <v>96</v>
      </c>
      <c r="E36" s="11" t="s">
        <v>101</v>
      </c>
      <c r="F36" s="11" t="s">
        <v>102</v>
      </c>
      <c r="G36" s="9" t="s">
        <v>108</v>
      </c>
      <c r="H36" s="8" t="s">
        <v>4</v>
      </c>
      <c r="I36" s="15"/>
      <c r="J36" s="26"/>
      <c r="K36" s="26"/>
      <c r="L36" s="23"/>
      <c r="M36" s="26"/>
      <c r="N36" s="29"/>
    </row>
    <row r="37" spans="1:14" x14ac:dyDescent="0.2">
      <c r="A37" s="34"/>
      <c r="B37" s="33" t="s">
        <v>18</v>
      </c>
      <c r="C37" s="33"/>
      <c r="D37" s="33"/>
      <c r="E37" s="33"/>
      <c r="F37" s="33"/>
      <c r="G37" s="33"/>
      <c r="H37" s="33"/>
      <c r="I37" s="33"/>
      <c r="J37" s="33"/>
      <c r="K37" s="5">
        <f>K26+K28+K31+K35</f>
        <v>0</v>
      </c>
      <c r="L37" s="36">
        <f>M26+M28+M31+M35</f>
        <v>0</v>
      </c>
      <c r="M37" s="36"/>
      <c r="N37" s="5">
        <f>N26+N28+N31+N35</f>
        <v>0</v>
      </c>
    </row>
    <row r="38" spans="1:14" x14ac:dyDescent="0.2">
      <c r="A38" s="38" t="s">
        <v>32</v>
      </c>
      <c r="B38" s="39"/>
      <c r="C38" s="39"/>
      <c r="D38" s="39"/>
      <c r="E38" s="39"/>
      <c r="F38" s="39"/>
      <c r="G38" s="39"/>
      <c r="H38" s="39"/>
      <c r="I38" s="39"/>
      <c r="J38" s="39"/>
      <c r="K38" s="39"/>
      <c r="L38" s="40"/>
      <c r="M38" s="41">
        <f>K6+K11+K14+K18+K26+K28+K31</f>
        <v>0</v>
      </c>
      <c r="N38" s="42"/>
    </row>
    <row r="39" spans="1:14" x14ac:dyDescent="0.2">
      <c r="A39" s="38" t="s">
        <v>33</v>
      </c>
      <c r="B39" s="39"/>
      <c r="C39" s="39"/>
      <c r="D39" s="39"/>
      <c r="E39" s="39"/>
      <c r="F39" s="39"/>
      <c r="G39" s="39"/>
      <c r="H39" s="39"/>
      <c r="I39" s="39"/>
      <c r="J39" s="39"/>
      <c r="K39" s="39"/>
      <c r="L39" s="40"/>
      <c r="M39" s="41">
        <f>M38*0.1</f>
        <v>0</v>
      </c>
      <c r="N39" s="42"/>
    </row>
    <row r="40" spans="1:14" x14ac:dyDescent="0.2">
      <c r="A40" s="38" t="s">
        <v>34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40"/>
      <c r="M40" s="41">
        <f>M38+M39</f>
        <v>0</v>
      </c>
      <c r="N40" s="42"/>
    </row>
    <row r="41" spans="1:14" x14ac:dyDescent="0.2">
      <c r="A41" s="38" t="s">
        <v>35</v>
      </c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40"/>
      <c r="M41" s="41">
        <f>K22+K35</f>
        <v>0</v>
      </c>
      <c r="N41" s="42"/>
    </row>
    <row r="42" spans="1:14" x14ac:dyDescent="0.2">
      <c r="A42" s="38" t="s">
        <v>36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40"/>
      <c r="M42" s="41">
        <f>M41*0.2</f>
        <v>0</v>
      </c>
      <c r="N42" s="42"/>
    </row>
    <row r="43" spans="1:14" x14ac:dyDescent="0.2">
      <c r="A43" s="38" t="s">
        <v>37</v>
      </c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40"/>
      <c r="M43" s="41">
        <f>M41+M42</f>
        <v>0</v>
      </c>
      <c r="N43" s="42"/>
    </row>
    <row r="44" spans="1:14" x14ac:dyDescent="0.2">
      <c r="A44" s="33" t="s">
        <v>38</v>
      </c>
      <c r="B44" s="33"/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6">
        <f>M38+M41</f>
        <v>0</v>
      </c>
      <c r="N44" s="37"/>
    </row>
    <row r="45" spans="1:14" x14ac:dyDescent="0.2">
      <c r="A45" s="33" t="s">
        <v>39</v>
      </c>
      <c r="B45" s="33"/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6">
        <f>M39+M42</f>
        <v>0</v>
      </c>
      <c r="N45" s="37"/>
    </row>
    <row r="46" spans="1:14" x14ac:dyDescent="0.2">
      <c r="A46" s="33" t="s">
        <v>40</v>
      </c>
      <c r="B46" s="33"/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6">
        <f>M44+M45</f>
        <v>0</v>
      </c>
      <c r="N46" s="37"/>
    </row>
  </sheetData>
  <mergeCells count="107">
    <mergeCell ref="A46:L46"/>
    <mergeCell ref="M46:N46"/>
    <mergeCell ref="A41:L41"/>
    <mergeCell ref="M41:N41"/>
    <mergeCell ref="A42:L42"/>
    <mergeCell ref="M42:N42"/>
    <mergeCell ref="A43:L43"/>
    <mergeCell ref="M43:N43"/>
    <mergeCell ref="A1:N2"/>
    <mergeCell ref="A3:N3"/>
    <mergeCell ref="A44:L44"/>
    <mergeCell ref="M44:N44"/>
    <mergeCell ref="A45:L45"/>
    <mergeCell ref="M45:N45"/>
    <mergeCell ref="A38:L38"/>
    <mergeCell ref="M38:N38"/>
    <mergeCell ref="A39:L39"/>
    <mergeCell ref="M39:N39"/>
    <mergeCell ref="A40:L40"/>
    <mergeCell ref="M40:N40"/>
    <mergeCell ref="B24:J24"/>
    <mergeCell ref="L24:M24"/>
    <mergeCell ref="A25:A37"/>
    <mergeCell ref="B25:N25"/>
    <mergeCell ref="B37:J37"/>
    <mergeCell ref="A4:B4"/>
    <mergeCell ref="A5:A24"/>
    <mergeCell ref="B5:N5"/>
    <mergeCell ref="L37:M37"/>
    <mergeCell ref="C6:C10"/>
    <mergeCell ref="B6:B10"/>
    <mergeCell ref="G9:G10"/>
    <mergeCell ref="G6:G8"/>
    <mergeCell ref="J6:J10"/>
    <mergeCell ref="K6:K10"/>
    <mergeCell ref="L6:L10"/>
    <mergeCell ref="M6:M10"/>
    <mergeCell ref="N6:N10"/>
    <mergeCell ref="B11:B13"/>
    <mergeCell ref="C11:C13"/>
    <mergeCell ref="I19:I21"/>
    <mergeCell ref="I28:I29"/>
    <mergeCell ref="I32:I34"/>
    <mergeCell ref="N11:N13"/>
    <mergeCell ref="B14:B17"/>
    <mergeCell ref="C14:C17"/>
    <mergeCell ref="G14:G15"/>
    <mergeCell ref="G16:G17"/>
    <mergeCell ref="J14:J17"/>
    <mergeCell ref="K14:K17"/>
    <mergeCell ref="L14:L17"/>
    <mergeCell ref="M14:M17"/>
    <mergeCell ref="N14:N17"/>
    <mergeCell ref="G11:G12"/>
    <mergeCell ref="J11:J13"/>
    <mergeCell ref="K11:K13"/>
    <mergeCell ref="L11:L13"/>
    <mergeCell ref="M11:M13"/>
    <mergeCell ref="L18:L21"/>
    <mergeCell ref="M18:M21"/>
    <mergeCell ref="N18:N21"/>
    <mergeCell ref="B22:B23"/>
    <mergeCell ref="C22:C23"/>
    <mergeCell ref="J22:J23"/>
    <mergeCell ref="K22:K23"/>
    <mergeCell ref="L22:L23"/>
    <mergeCell ref="M22:M23"/>
    <mergeCell ref="N22:N23"/>
    <mergeCell ref="B18:B21"/>
    <mergeCell ref="C18:C21"/>
    <mergeCell ref="G19:G21"/>
    <mergeCell ref="J18:J21"/>
    <mergeCell ref="K18:K21"/>
    <mergeCell ref="B31:B34"/>
    <mergeCell ref="C31:C34"/>
    <mergeCell ref="G32:G34"/>
    <mergeCell ref="J31:J34"/>
    <mergeCell ref="K31:K34"/>
    <mergeCell ref="M26:M27"/>
    <mergeCell ref="N26:N27"/>
    <mergeCell ref="B28:B30"/>
    <mergeCell ref="C28:C30"/>
    <mergeCell ref="G28:G29"/>
    <mergeCell ref="J28:J30"/>
    <mergeCell ref="K28:K30"/>
    <mergeCell ref="L28:L30"/>
    <mergeCell ref="M28:M30"/>
    <mergeCell ref="N28:N30"/>
    <mergeCell ref="B26:B27"/>
    <mergeCell ref="C26:C27"/>
    <mergeCell ref="J26:J27"/>
    <mergeCell ref="K26:K27"/>
    <mergeCell ref="L26:L27"/>
    <mergeCell ref="L31:L34"/>
    <mergeCell ref="M31:M34"/>
    <mergeCell ref="N31:N34"/>
    <mergeCell ref="C35:C36"/>
    <mergeCell ref="J35:J36"/>
    <mergeCell ref="K35:K36"/>
    <mergeCell ref="L35:L36"/>
    <mergeCell ref="M35:M36"/>
    <mergeCell ref="N35:N36"/>
    <mergeCell ref="I6:I8"/>
    <mergeCell ref="I9:I10"/>
    <mergeCell ref="I11:I12"/>
    <mergeCell ref="I14:I15"/>
    <mergeCell ref="I16:I17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G&amp;V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Lela Jelisavcic</dc:creator>
  <cp:lastModifiedBy>Mihailo Minić</cp:lastModifiedBy>
  <dcterms:created xsi:type="dcterms:W3CDTF">2022-02-14T13:58:21Z</dcterms:created>
  <dcterms:modified xsi:type="dcterms:W3CDTF">2022-05-04T10:36:35Z</dcterms:modified>
</cp:coreProperties>
</file>