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7" activeTab="0"/>
  </bookViews>
  <sheets>
    <sheet name="Score d.o.o.- specifikacija " sheetId="1" r:id="rId1"/>
    <sheet name="Score  d.o.o. - Obrazac KVI" sheetId="2" r:id="rId2"/>
  </sheets>
  <definedNames>
    <definedName name="_xlnm.Print_Area" localSheetId="1">'Score  d.o.o. - Obrazac KVI'!$A$1:$H$22</definedName>
    <definedName name="_xlnm.Print_Area" localSheetId="0">'Score d.o.o.- specifikacija '!$B$1:$P$5</definedName>
  </definedNames>
  <calcPr fullCalcOnLoad="1"/>
</workbook>
</file>

<file path=xl/sharedStrings.xml><?xml version="1.0" encoding="utf-8"?>
<sst xmlns="http://schemas.openxmlformats.org/spreadsheetml/2006/main" count="934" uniqueCount="411">
  <si>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</si>
  <si>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</si>
  <si>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</si>
  <si>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</si>
  <si>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</si>
  <si>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</si>
  <si>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</si>
  <si>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</si>
  <si>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</si>
  <si>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</si>
  <si>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</si>
  <si>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</si>
  <si>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</si>
  <si>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</si>
  <si>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</si>
  <si>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</si>
  <si>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</si>
  <si>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</si>
  <si>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</si>
  <si>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</si>
  <si>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</si>
  <si>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</si>
  <si>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</si>
  <si>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</si>
  <si>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</si>
  <si>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</si>
  <si>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</si>
  <si>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</si>
  <si>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</si>
  <si>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</si>
  <si>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</si>
  <si>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</si>
  <si>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</si>
  <si>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</si>
  <si>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</si>
  <si>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</si>
  <si>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</si>
  <si>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</si>
  <si>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</si>
  <si>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</si>
  <si>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</si>
  <si>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</si>
  <si>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Шифра предметног добра</t>
  </si>
  <si>
    <t>Број партије</t>
  </si>
  <si>
    <t>Назив партије</t>
  </si>
  <si>
    <t>Стопа ПДВ-а</t>
  </si>
  <si>
    <t>500 komad</t>
  </si>
  <si>
    <t>200 ml</t>
  </si>
  <si>
    <t>1 komad</t>
  </si>
  <si>
    <t>100 ml</t>
  </si>
  <si>
    <t>96 testova</t>
  </si>
  <si>
    <t>Albumin</t>
  </si>
  <si>
    <t>Bilirubin Total</t>
  </si>
  <si>
    <t>1000 ml</t>
  </si>
  <si>
    <t>УКУПНА ВРЕДНОСТ БЕЗ ПДВ-а</t>
  </si>
  <si>
    <t>Score  d.o.o.</t>
  </si>
  <si>
    <t>Назив добављача: Score  d.o.o.</t>
  </si>
  <si>
    <t>Партија 29</t>
  </si>
  <si>
    <t>Reagensi i potrošni materijal -Hematološki analizator Medonic 20</t>
  </si>
  <si>
    <t>Medonic diluent M series</t>
  </si>
  <si>
    <t>Boule Medical AB</t>
  </si>
  <si>
    <t>20l</t>
  </si>
  <si>
    <t>Medonic diluent M lyse</t>
  </si>
  <si>
    <t>5l</t>
  </si>
  <si>
    <t>Boule control diff low</t>
  </si>
  <si>
    <t>4.5ml</t>
  </si>
  <si>
    <t>Boule control diff normal</t>
  </si>
  <si>
    <t>Boule control diff high</t>
  </si>
  <si>
    <t>Boule cleaning kit</t>
  </si>
  <si>
    <t>3x450ml</t>
  </si>
  <si>
    <t>Boule MPA microppipetes plastic EDTA Medonic</t>
  </si>
  <si>
    <t>100 komad</t>
  </si>
  <si>
    <t>Укупно за партију 29:</t>
  </si>
  <si>
    <t>Партија 47</t>
  </si>
  <si>
    <t>Reagensi i potrošni materijal za aparat Human Clot Junior Human</t>
  </si>
  <si>
    <t>Reagens za protrombinsko vreme - "Human"</t>
  </si>
  <si>
    <t>"Human" GmbH, Nemačka</t>
  </si>
  <si>
    <t>HemoStat Thromboplastin</t>
  </si>
  <si>
    <t>6x2 ml</t>
  </si>
  <si>
    <t>Kontrolna plazma N - "Human"</t>
  </si>
  <si>
    <t>HempStat Control Plasma</t>
  </si>
  <si>
    <t>6x1ml</t>
  </si>
  <si>
    <t>Fibrinogen - "Human"</t>
  </si>
  <si>
    <t>HemoStat Fibrinogen</t>
  </si>
  <si>
    <t>5x2ml</t>
  </si>
  <si>
    <t>aPTT-EL Complet kit - "Human"</t>
  </si>
  <si>
    <t xml:space="preserve">HemoStat aPTT-EL </t>
  </si>
  <si>
    <t>6 x 4 ml</t>
  </si>
  <si>
    <t>Cuvette Clean - "Human"</t>
  </si>
  <si>
    <t>6 x 55 ml</t>
  </si>
  <si>
    <t>Укупно за партију 47:</t>
  </si>
  <si>
    <t>Партија 50</t>
  </si>
  <si>
    <t>Reagensi i potrošni materijal za imunohemijske analizator ELISYS UNO (HUMAN Diagnostics)</t>
  </si>
  <si>
    <t>TSH</t>
  </si>
  <si>
    <t>fT4</t>
  </si>
  <si>
    <t>fT3</t>
  </si>
  <si>
    <t>PSA</t>
  </si>
  <si>
    <t>F-PSA</t>
  </si>
  <si>
    <t>Anti - TG</t>
  </si>
  <si>
    <t>NovaTec GmbH, Nemačka</t>
  </si>
  <si>
    <t>Anti - TPO</t>
  </si>
  <si>
    <t>Cuvette Clean</t>
  </si>
  <si>
    <t xml:space="preserve">Tip cleaning kit </t>
  </si>
  <si>
    <t>(4 x 20) x 2 ml</t>
  </si>
  <si>
    <t>Укупно за партију 50:</t>
  </si>
  <si>
    <t>Партија 142</t>
  </si>
  <si>
    <t>Reagensi za bihemijski analizator Chemray 240  (Rayto)</t>
  </si>
  <si>
    <t>Albumin ( BCG )</t>
  </si>
  <si>
    <t>4 x 100 ml</t>
  </si>
  <si>
    <t>Alfa - Amilaza ( CNPG3)</t>
  </si>
  <si>
    <t>12 x 10 ml</t>
  </si>
  <si>
    <t xml:space="preserve">ALP ( AMP BUFFER ) </t>
  </si>
  <si>
    <t>8 x 50 ml</t>
  </si>
  <si>
    <t>ALT ( IFCC, UV)</t>
  </si>
  <si>
    <t>"Linear" Chemicals, Španija</t>
  </si>
  <si>
    <t>3 x 100 ml</t>
  </si>
  <si>
    <t>8x50 ml</t>
  </si>
  <si>
    <t>AST (IFCC, UV)</t>
  </si>
  <si>
    <t>2x100 ml</t>
  </si>
  <si>
    <t>Bilirubin direktni ( DPD )</t>
  </si>
  <si>
    <t>auto-Bilirubin T DPD</t>
  </si>
  <si>
    <t>375 ml</t>
  </si>
  <si>
    <t>Bilirubin total ( DPD)</t>
  </si>
  <si>
    <t>auto-Bilirubin D DPD</t>
  </si>
  <si>
    <t>CK-MB ( UV )</t>
  </si>
  <si>
    <t>10 x 10 ml</t>
  </si>
  <si>
    <t>CK-NAC ( UV, DGKC )</t>
  </si>
  <si>
    <t>CRP – turbidimetric sa kalibratorom</t>
  </si>
  <si>
    <t>2x50 ml</t>
  </si>
  <si>
    <t>6x55 ml</t>
  </si>
  <si>
    <t xml:space="preserve">Diluent </t>
  </si>
  <si>
    <t>4x20ml</t>
  </si>
  <si>
    <t>Feritin</t>
  </si>
  <si>
    <t>1 x 50 ml</t>
  </si>
  <si>
    <t>Fosfor</t>
  </si>
  <si>
    <t>Phosphor</t>
  </si>
  <si>
    <t>Gama-GT</t>
  </si>
  <si>
    <t>400 ml</t>
  </si>
  <si>
    <t xml:space="preserve">Glukoza </t>
  </si>
  <si>
    <t>Glukoza MR</t>
  </si>
  <si>
    <t>4x250 ml</t>
  </si>
  <si>
    <t>Gvožđe (TPTZ)</t>
  </si>
  <si>
    <t>Iron Chromazurol</t>
  </si>
  <si>
    <t>2 x 50 ml</t>
  </si>
  <si>
    <t>Iron liquicolor</t>
  </si>
  <si>
    <t>HDL Holesterol Direktni</t>
  </si>
  <si>
    <t>80 ml</t>
  </si>
  <si>
    <t>Hloridi</t>
  </si>
  <si>
    <t>2 x 100 ml</t>
  </si>
  <si>
    <t>Holesterol ( CHOD-PAP)</t>
  </si>
  <si>
    <t>Kalcijum ( CPC )</t>
  </si>
  <si>
    <t>Kalijum Enzymatic</t>
  </si>
  <si>
    <t>Potassium liquicolor</t>
  </si>
  <si>
    <t>40 ml</t>
  </si>
  <si>
    <t>Kontrolni normalni serum goveđi</t>
  </si>
  <si>
    <t>HUMATROL N</t>
  </si>
  <si>
    <t>6 x 5 ml</t>
  </si>
  <si>
    <t xml:space="preserve">Kreatinin ( Jaffe ) </t>
  </si>
  <si>
    <t>LDH ( DGKC)</t>
  </si>
  <si>
    <t>Magnezijum</t>
  </si>
  <si>
    <t>Mokraćna kiselina</t>
  </si>
  <si>
    <t>Uric acid liquicolor</t>
  </si>
  <si>
    <t>4x100 ml</t>
  </si>
  <si>
    <t>Multikalibrator</t>
  </si>
  <si>
    <t>Autocal</t>
  </si>
  <si>
    <t xml:space="preserve">4 x 5 ml </t>
  </si>
  <si>
    <t>Natrijum Enzymatic</t>
  </si>
  <si>
    <t>Sodium</t>
  </si>
  <si>
    <t>30 ml</t>
  </si>
  <si>
    <t>Plasma protein kontrola</t>
  </si>
  <si>
    <t xml:space="preserve">1 x 2 ml </t>
  </si>
  <si>
    <t>Proteini ( Biuret )</t>
  </si>
  <si>
    <t>Total Proteini liquicolor</t>
  </si>
  <si>
    <t>TIBC</t>
  </si>
  <si>
    <t>50 tests</t>
  </si>
  <si>
    <t>Tip cleaning kit</t>
  </si>
  <si>
    <t>2 x (4 x 20 ml )</t>
  </si>
  <si>
    <t>Trigliceridi</t>
  </si>
  <si>
    <t>Triglyceridis liquicolor Mono</t>
  </si>
  <si>
    <t>Urea ( UV)</t>
  </si>
  <si>
    <t>Wash additive</t>
  </si>
  <si>
    <t>4 x 25 ml</t>
  </si>
  <si>
    <t xml:space="preserve">ALP (DEA BUFFER)            </t>
  </si>
  <si>
    <t>Alkaline Phosphatase</t>
  </si>
  <si>
    <t>Kontrolni normalni serum humani</t>
  </si>
  <si>
    <t xml:space="preserve">SERODOS </t>
  </si>
  <si>
    <t>Укупно за партију 142:</t>
  </si>
  <si>
    <t>Партија 145</t>
  </si>
  <si>
    <t>Reagensi za biohemijski analizator  HUMALYTE PLUS 3  (HUMAN Diagnostics)</t>
  </si>
  <si>
    <t>REAGENT PACK HUMALYTE PLUS 3</t>
  </si>
  <si>
    <t>WEEKLY CLEANING SOLUTION</t>
  </si>
  <si>
    <t xml:space="preserve">DAILY CLEANING SOLUTION </t>
  </si>
  <si>
    <t xml:space="preserve">QC SOLUTION </t>
  </si>
  <si>
    <t xml:space="preserve">NA CONDITIONER </t>
  </si>
  <si>
    <t>Jon selektivna elektroda za KALIJUM</t>
  </si>
  <si>
    <t>komad</t>
  </si>
  <si>
    <t>Jon selektivna elektroda za NATRIJUM</t>
  </si>
  <si>
    <t>Jon selektivna elektroda za HLORIDE</t>
  </si>
  <si>
    <t>Referentna elektroda</t>
  </si>
  <si>
    <t>SERODOS KONTROLA</t>
  </si>
  <si>
    <t>30ml</t>
  </si>
  <si>
    <t>Termo papir</t>
  </si>
  <si>
    <t>Укупно за партију 145:</t>
  </si>
  <si>
    <t>Партија 146</t>
  </si>
  <si>
    <t>Reagensi za biohemijski analizator  HUMALYTE PLUS 5  (HUMAN Diagnostics)</t>
  </si>
  <si>
    <t>REAGENT PACK HUMALYTE PLUS 5</t>
  </si>
  <si>
    <t xml:space="preserve">QS SOLUTION </t>
  </si>
  <si>
    <t>KIVETE ZA HUMALYTE PLUS</t>
  </si>
  <si>
    <t>Jon selektivna elektroda za KALCIJUM</t>
  </si>
  <si>
    <t>Jon selektivna elektroda za pH</t>
  </si>
  <si>
    <t>Укупно за партију 146:</t>
  </si>
  <si>
    <t>Партија 168</t>
  </si>
  <si>
    <t>Reagensi za biohemijski analizator HumaStar 600</t>
  </si>
  <si>
    <t>6x150 testova</t>
  </si>
  <si>
    <t>Alfa amilaza</t>
  </si>
  <si>
    <t>3x260 testova</t>
  </si>
  <si>
    <t>Alkalna fosfataza, DEA pufer</t>
  </si>
  <si>
    <t>3x250 testova</t>
  </si>
  <si>
    <t>ALT (Alanin aminotransferaza)</t>
  </si>
  <si>
    <t>5x310 testova</t>
  </si>
  <si>
    <t>AST (Aspartat aminotransferaza)</t>
  </si>
  <si>
    <t>auto-Bilirubini Ukupni (DPD)</t>
  </si>
  <si>
    <t>5x210 testova</t>
  </si>
  <si>
    <t>Autokalibrator</t>
  </si>
  <si>
    <t>AUTOCAL</t>
  </si>
  <si>
    <t>4x5 ml</t>
  </si>
  <si>
    <t>auto-Kreatinin</t>
  </si>
  <si>
    <t xml:space="preserve">Creatinine </t>
  </si>
  <si>
    <t>5x250 testova</t>
  </si>
  <si>
    <t>auto - Bilirubin direktni (DPD)</t>
  </si>
  <si>
    <t>C.R.P. Turbidimetrija sa kalibratorom</t>
  </si>
  <si>
    <t>1x250 testova</t>
  </si>
  <si>
    <t xml:space="preserve">CK-MB </t>
  </si>
  <si>
    <t>2x100 testova</t>
  </si>
  <si>
    <t xml:space="preserve">CK-NAC </t>
  </si>
  <si>
    <t>2x180 testova</t>
  </si>
  <si>
    <t xml:space="preserve">Cuvette clean </t>
  </si>
  <si>
    <t>Diluent</t>
  </si>
  <si>
    <t>4x20 ml</t>
  </si>
  <si>
    <t xml:space="preserve">Fosfor </t>
  </si>
  <si>
    <t>4x60 testova</t>
  </si>
  <si>
    <t xml:space="preserve">Gama-GT </t>
  </si>
  <si>
    <t>Glukoza</t>
  </si>
  <si>
    <t>6x210 testova</t>
  </si>
  <si>
    <t>Gvožđe sa standardom (TPTZ)</t>
  </si>
  <si>
    <t>IRON liquicolor</t>
  </si>
  <si>
    <t xml:space="preserve">HbA1c% liquidirect </t>
  </si>
  <si>
    <t xml:space="preserve">HbA1c% liquidirect, calibrator  </t>
  </si>
  <si>
    <t xml:space="preserve">HbA1c% liquidirect, calibrator, set  </t>
  </si>
  <si>
    <t>4x0,5 ml</t>
  </si>
  <si>
    <t>HDL Holesterol  (Direktan)</t>
  </si>
  <si>
    <t>Holesterol sa standardom</t>
  </si>
  <si>
    <t>Cholesterol liquicolor</t>
  </si>
  <si>
    <t>3x150 testova</t>
  </si>
  <si>
    <t>Kalcijum sa standardom OCPC</t>
  </si>
  <si>
    <t>Calcium liqucolor</t>
  </si>
  <si>
    <t>3x430 testova</t>
  </si>
  <si>
    <t>Kontrola za HbA1C</t>
  </si>
  <si>
    <t>HbA1C,Control set</t>
  </si>
  <si>
    <t>4x0,5ml</t>
  </si>
  <si>
    <t xml:space="preserve">Kontrolni serum normalni </t>
  </si>
  <si>
    <t>SERODOS</t>
  </si>
  <si>
    <t>6x5 ml</t>
  </si>
  <si>
    <t>Kontrolni serum patološki</t>
  </si>
  <si>
    <t>SERODOS PLUS</t>
  </si>
  <si>
    <t>6x5ml</t>
  </si>
  <si>
    <t xml:space="preserve">LDH SCE </t>
  </si>
  <si>
    <t xml:space="preserve">Magnezium </t>
  </si>
  <si>
    <t>Uric acid</t>
  </si>
  <si>
    <t xml:space="preserve">(4x20ml)x2 </t>
  </si>
  <si>
    <t>Trigliceridi sa standardom</t>
  </si>
  <si>
    <t>Triglyceridis liqucolor Mono</t>
  </si>
  <si>
    <t>3x210 testova</t>
  </si>
  <si>
    <t>Turbidos</t>
  </si>
  <si>
    <t>4x3ml</t>
  </si>
  <si>
    <t xml:space="preserve">Ukupni protein </t>
  </si>
  <si>
    <t>Total protein</t>
  </si>
  <si>
    <t>Urea UV kinetička</t>
  </si>
  <si>
    <t>4x25ml</t>
  </si>
  <si>
    <t>Укупно за партију 168:</t>
  </si>
  <si>
    <t>Партија 200</t>
  </si>
  <si>
    <t>Reagensi za POCT analizator HumaNexA1c (HUMAN Diagnostics Worldwide)</t>
  </si>
  <si>
    <t xml:space="preserve">HbA1c reagent kit </t>
  </si>
  <si>
    <t>800 komad</t>
  </si>
  <si>
    <t>Укупно за партију 200:</t>
  </si>
  <si>
    <t>УКУПНА ВРЕДНОСТ  СА ПДВ-ом</t>
  </si>
  <si>
    <t>RGN200252</t>
  </si>
  <si>
    <t>RGN200253</t>
  </si>
  <si>
    <t>RGN200254</t>
  </si>
  <si>
    <t>RGN200255</t>
  </si>
  <si>
    <t>RGN200256</t>
  </si>
  <si>
    <t>RGN200257</t>
  </si>
  <si>
    <t>RGN200258</t>
  </si>
  <si>
    <t>RGN200694</t>
  </si>
  <si>
    <t>RGN200695</t>
  </si>
  <si>
    <t>RGN200696</t>
  </si>
  <si>
    <t>RGN200697</t>
  </si>
  <si>
    <t>RGN200698</t>
  </si>
  <si>
    <t>RGN200724</t>
  </si>
  <si>
    <t>RGN200725</t>
  </si>
  <si>
    <t>RGN200726</t>
  </si>
  <si>
    <t>RGN200727</t>
  </si>
  <si>
    <t>RGN200728</t>
  </si>
  <si>
    <t>RGN200729</t>
  </si>
  <si>
    <t>RGN200730</t>
  </si>
  <si>
    <t>RGN200731</t>
  </si>
  <si>
    <t>RGN200732</t>
  </si>
  <si>
    <t>RGN203327</t>
  </si>
  <si>
    <t>RGN203328</t>
  </si>
  <si>
    <t>RGN203329</t>
  </si>
  <si>
    <t>RGN203330</t>
  </si>
  <si>
    <t>RGN203331</t>
  </si>
  <si>
    <t>RGN203332</t>
  </si>
  <si>
    <t>RGN203333</t>
  </si>
  <si>
    <t>RGN203334</t>
  </si>
  <si>
    <t>RGN203335</t>
  </si>
  <si>
    <t>RGN203336</t>
  </si>
  <si>
    <t>RGN203337</t>
  </si>
  <si>
    <t>RGN203338</t>
  </si>
  <si>
    <t>RGN203339</t>
  </si>
  <si>
    <t>RGN203340</t>
  </si>
  <si>
    <t>RGN203341</t>
  </si>
  <si>
    <t>RGN203342</t>
  </si>
  <si>
    <t>RGN203343</t>
  </si>
  <si>
    <t>RGN203344</t>
  </si>
  <si>
    <t>RGN203345</t>
  </si>
  <si>
    <t>RGN203346</t>
  </si>
  <si>
    <t>RGN203347</t>
  </si>
  <si>
    <t>RGN203348</t>
  </si>
  <si>
    <t>RGN203349</t>
  </si>
  <si>
    <t>RGN203350</t>
  </si>
  <si>
    <t>RGN203351</t>
  </si>
  <si>
    <t>RGN203352</t>
  </si>
  <si>
    <t>RGN203353</t>
  </si>
  <si>
    <t>RGN203354</t>
  </si>
  <si>
    <t>RGN203355</t>
  </si>
  <si>
    <t>RGN203356</t>
  </si>
  <si>
    <t>RGN203357</t>
  </si>
  <si>
    <t>RGN203358</t>
  </si>
  <si>
    <t>RGN203359</t>
  </si>
  <si>
    <t>RGN203360</t>
  </si>
  <si>
    <t>RGN203361</t>
  </si>
  <si>
    <t>RGN203362</t>
  </si>
  <si>
    <t>RGN203363</t>
  </si>
  <si>
    <t>RGN203364</t>
  </si>
  <si>
    <t>RGN203365</t>
  </si>
  <si>
    <t>RGN203366</t>
  </si>
  <si>
    <t>RGN203367</t>
  </si>
  <si>
    <t>RGN203368</t>
  </si>
  <si>
    <t>RGN203369</t>
  </si>
  <si>
    <t>RGN203370</t>
  </si>
  <si>
    <t>RGN203371</t>
  </si>
  <si>
    <t>RGN203433</t>
  </si>
  <si>
    <t>RGN203434</t>
  </si>
  <si>
    <t>RGN203435</t>
  </si>
  <si>
    <t>RGN203436</t>
  </si>
  <si>
    <t>RGN203437</t>
  </si>
  <si>
    <t>RGN203438</t>
  </si>
  <si>
    <t>RGN203439</t>
  </si>
  <si>
    <t>RGN203440</t>
  </si>
  <si>
    <t>RGN203441</t>
  </si>
  <si>
    <t>RGN203442</t>
  </si>
  <si>
    <t>RGN203443</t>
  </si>
  <si>
    <t>RGN203444</t>
  </si>
  <si>
    <t>RGN203445</t>
  </si>
  <si>
    <t>RGN203446</t>
  </si>
  <si>
    <t>RGN203447</t>
  </si>
  <si>
    <t>RGN203448</t>
  </si>
  <si>
    <t>RGN203449</t>
  </si>
  <si>
    <t>RGN203450</t>
  </si>
  <si>
    <t>RGN203451</t>
  </si>
  <si>
    <t>RGN203452</t>
  </si>
  <si>
    <t>RGN203453</t>
  </si>
  <si>
    <t>RGN203454</t>
  </si>
  <si>
    <t>RGN203455</t>
  </si>
  <si>
    <t>RGN204327</t>
  </si>
  <si>
    <t>RGN204328</t>
  </si>
  <si>
    <t>RGN204329</t>
  </si>
  <si>
    <t>RGN204330</t>
  </si>
  <si>
    <t>RGN204331</t>
  </si>
  <si>
    <t>RGN204332</t>
  </si>
  <si>
    <t>RGN204333</t>
  </si>
  <si>
    <t>RGN204334</t>
  </si>
  <si>
    <t>RGN204335</t>
  </si>
  <si>
    <t>RGN204336</t>
  </si>
  <si>
    <t>RGN204337</t>
  </si>
  <si>
    <t>RGN204338</t>
  </si>
  <si>
    <t>RGN204339</t>
  </si>
  <si>
    <t>RGN204340</t>
  </si>
  <si>
    <t>RGN204341</t>
  </si>
  <si>
    <t>RGN204342</t>
  </si>
  <si>
    <t>RGN204343</t>
  </si>
  <si>
    <t>RGN204344</t>
  </si>
  <si>
    <t>RGN204345</t>
  </si>
  <si>
    <t>RGN204346</t>
  </si>
  <si>
    <t>RGN204347</t>
  </si>
  <si>
    <t>RGN204348</t>
  </si>
  <si>
    <t>RGN204349</t>
  </si>
  <si>
    <t>RGN204350</t>
  </si>
  <si>
    <t>RGN204351</t>
  </si>
  <si>
    <t>RGN204352</t>
  </si>
  <si>
    <t>RGN204353</t>
  </si>
  <si>
    <t>RGN204354</t>
  </si>
  <si>
    <t>RGN204355</t>
  </si>
  <si>
    <t>RGN204356</t>
  </si>
  <si>
    <t>RGN204357</t>
  </si>
  <si>
    <t>RGN204358</t>
  </si>
  <si>
    <t>RGN204359</t>
  </si>
  <si>
    <t>RGN204360</t>
  </si>
  <si>
    <t>RGN204361</t>
  </si>
  <si>
    <t>RGN205221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</si>
</sst>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0" fillId="56" borderId="0" xfId="0" applyFill="1" applyAlignment="1">
      <alignment/>
    </xf>
    <xf numFmtId="0" fontId="0" fillId="0" borderId="0" xfId="0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9" fontId="59" fillId="56" borderId="19" xfId="0" applyNumberFormat="1" applyFont="1" applyFill="1" applyBorder="1" applyAlignment="1">
      <alignment/>
    </xf>
    <xf numFmtId="4" fontId="59" fillId="56" borderId="19" xfId="0" applyNumberFormat="1" applyFont="1" applyFill="1" applyBorder="1" applyAlignment="1">
      <alignment/>
    </xf>
    <xf numFmtId="4" fontId="24" fillId="56" borderId="19" xfId="0" applyNumberFormat="1" applyFont="1" applyFill="1" applyBorder="1" applyAlignment="1">
      <alignment horizontal="center" vertical="center" wrapText="1"/>
    </xf>
    <xf numFmtId="9" fontId="24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7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9" fontId="0" fillId="56" borderId="19" xfId="0" applyNumberFormat="1" applyFont="1" applyFill="1" applyBorder="1" applyAlignment="1">
      <alignment horizontal="center" vertical="center"/>
    </xf>
    <xf numFmtId="4" fontId="0" fillId="56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57" borderId="19" xfId="94" applyFont="1" applyFill="1" applyBorder="1" applyAlignment="1">
      <alignment vertical="center" wrapText="1"/>
      <protection/>
    </xf>
    <xf numFmtId="4" fontId="56" fillId="56" borderId="19" xfId="0" applyNumberFormat="1" applyFont="1" applyFill="1" applyBorder="1" applyAlignment="1">
      <alignment horizontal="center" vertical="center"/>
    </xf>
    <xf numFmtId="4" fontId="56" fillId="0" borderId="19" xfId="0" applyNumberFormat="1" applyFont="1" applyBorder="1" applyAlignment="1">
      <alignment horizontal="center" vertical="center"/>
    </xf>
    <xf numFmtId="4" fontId="25" fillId="57" borderId="26" xfId="94" applyNumberFormat="1" applyFont="1" applyFill="1" applyBorder="1" applyAlignment="1">
      <alignment vertical="center" wrapText="1"/>
      <protection/>
    </xf>
    <xf numFmtId="3" fontId="59" fillId="56" borderId="19" xfId="0" applyNumberFormat="1" applyFont="1" applyFill="1" applyBorder="1" applyAlignment="1">
      <alignment/>
    </xf>
    <xf numFmtId="3" fontId="24" fillId="56" borderId="19" xfId="0" applyNumberFormat="1" applyFont="1" applyFill="1" applyBorder="1" applyAlignment="1">
      <alignment horizontal="center" vertical="center" wrapText="1"/>
    </xf>
    <xf numFmtId="3" fontId="0" fillId="56" borderId="19" xfId="0" applyNumberFormat="1" applyFont="1" applyFill="1" applyBorder="1" applyAlignment="1">
      <alignment horizontal="center" vertical="center"/>
    </xf>
    <xf numFmtId="3" fontId="56" fillId="56" borderId="19" xfId="0" applyNumberFormat="1" applyFont="1" applyFill="1" applyBorder="1" applyAlignment="1">
      <alignment horizontal="center" vertical="center"/>
    </xf>
    <xf numFmtId="3" fontId="25" fillId="56" borderId="26" xfId="94" applyNumberFormat="1" applyFont="1" applyFill="1" applyBorder="1" applyAlignment="1">
      <alignment vertical="center" wrapText="1"/>
      <protection/>
    </xf>
    <xf numFmtId="3" fontId="25" fillId="56" borderId="19" xfId="94" applyNumberFormat="1" applyFont="1" applyFill="1" applyBorder="1" applyAlignment="1">
      <alignment vertical="center" wrapText="1"/>
      <protection/>
    </xf>
    <xf numFmtId="3" fontId="0" fillId="56" borderId="0" xfId="0" applyNumberFormat="1" applyFill="1" applyAlignment="1">
      <alignment/>
    </xf>
    <xf numFmtId="4" fontId="59" fillId="0" borderId="19" xfId="0" applyNumberFormat="1" applyFont="1" applyBorder="1" applyAlignment="1">
      <alignment horizontal="center" vertical="center"/>
    </xf>
    <xf numFmtId="4" fontId="25" fillId="57" borderId="26" xfId="94" applyNumberFormat="1" applyFont="1" applyFill="1" applyBorder="1" applyAlignment="1">
      <alignment horizontal="center" vertical="center" wrapText="1"/>
      <protection/>
    </xf>
    <xf numFmtId="4" fontId="25" fillId="57" borderId="19" xfId="94" applyNumberFormat="1" applyFont="1" applyFill="1" applyBorder="1" applyAlignment="1">
      <alignment horizontal="center" vertical="center" wrapText="1"/>
      <protection/>
    </xf>
    <xf numFmtId="4" fontId="0" fillId="56" borderId="27" xfId="0" applyNumberFormat="1" applyFont="1" applyFill="1" applyBorder="1" applyAlignment="1">
      <alignment horizontal="center" vertical="center"/>
    </xf>
    <xf numFmtId="4" fontId="0" fillId="56" borderId="28" xfId="0" applyNumberFormat="1" applyFont="1" applyFill="1" applyBorder="1" applyAlignment="1">
      <alignment horizontal="center" vertical="center"/>
    </xf>
    <xf numFmtId="4" fontId="0" fillId="56" borderId="29" xfId="0" applyNumberFormat="1" applyFont="1" applyFill="1" applyBorder="1" applyAlignment="1">
      <alignment horizontal="center" vertical="center"/>
    </xf>
    <xf numFmtId="3" fontId="0" fillId="56" borderId="27" xfId="0" applyNumberFormat="1" applyFont="1" applyFill="1" applyBorder="1" applyAlignment="1">
      <alignment horizontal="center" vertical="center"/>
    </xf>
    <xf numFmtId="3" fontId="0" fillId="56" borderId="28" xfId="0" applyNumberFormat="1" applyFont="1" applyFill="1" applyBorder="1" applyAlignment="1">
      <alignment horizontal="center" vertical="center"/>
    </xf>
    <xf numFmtId="3" fontId="0" fillId="56" borderId="29" xfId="0" applyNumberFormat="1" applyFont="1" applyFill="1" applyBorder="1" applyAlignment="1">
      <alignment horizontal="center" vertical="center"/>
    </xf>
    <xf numFmtId="0" fontId="25" fillId="57" borderId="25" xfId="94" applyFont="1" applyFill="1" applyBorder="1" applyAlignment="1">
      <alignment horizontal="right" vertical="center" wrapText="1"/>
      <protection/>
    </xf>
    <xf numFmtId="0" fontId="25" fillId="57" borderId="30" xfId="94" applyFont="1" applyFill="1" applyBorder="1" applyAlignment="1">
      <alignment horizontal="right" vertical="center" wrapText="1"/>
      <protection/>
    </xf>
    <xf numFmtId="0" fontId="25" fillId="57" borderId="26" xfId="94" applyFont="1" applyFill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right" vertical="center"/>
    </xf>
    <xf numFmtId="0" fontId="56" fillId="0" borderId="25" xfId="0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right" vertical="center"/>
    </xf>
    <xf numFmtId="0" fontId="56" fillId="0" borderId="2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56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9"/>
  <sheetViews>
    <sheetView tabSelected="1" zoomScalePageLayoutView="0" workbookViewId="0" topLeftCell="A153">
      <selection activeCell="E155" sqref="E155"/>
    </sheetView>
  </sheetViews>
  <sheetFormatPr defaultColWidth="9.140625" defaultRowHeight="12.75"/>
  <cols>
    <col min="2" max="2" width="14.140625" style="0" customWidth="1"/>
    <col min="3" max="3" width="8.57421875" style="0" customWidth="1"/>
    <col min="4" max="5" width="17.421875" style="0" customWidth="1"/>
    <col min="6" max="6" width="14.57421875" style="0" customWidth="1"/>
    <col min="7" max="7" width="17.00390625" style="0" customWidth="1"/>
    <col min="8" max="8" width="13.8515625" style="0" customWidth="1"/>
    <col min="9" max="9" width="13.140625" style="0" customWidth="1"/>
    <col min="10" max="10" width="9.8515625" style="0" customWidth="1"/>
    <col min="11" max="11" width="10.140625" style="0" customWidth="1"/>
    <col min="12" max="12" width="14.00390625" style="22" hidden="1" customWidth="1"/>
    <col min="13" max="13" width="14.140625" style="23" customWidth="1"/>
    <col min="14" max="14" width="14.140625" style="54" hidden="1" customWidth="1"/>
    <col min="15" max="15" width="14.140625" style="22" hidden="1" customWidth="1"/>
    <col min="16" max="16" width="13.8515625" style="22" hidden="1" customWidth="1"/>
    <col min="17" max="17" width="9.140625" style="18" customWidth="1"/>
    <col min="18" max="18" width="9.140625" style="0" customWidth="1"/>
  </cols>
  <sheetData>
    <row r="2" spans="2:16" ht="12.75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4" spans="2:16" ht="12.75">
      <c r="B4" s="75" t="s">
        <v>56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6" spans="2:16" ht="14.25">
      <c r="B6" s="24" t="s">
        <v>43</v>
      </c>
      <c r="C6" s="25" t="s">
        <v>44</v>
      </c>
      <c r="D6" s="25"/>
      <c r="E6" s="25"/>
      <c r="F6" s="25"/>
      <c r="G6" s="25"/>
      <c r="H6" s="25"/>
      <c r="I6" s="25"/>
      <c r="J6" s="25"/>
      <c r="K6" s="26"/>
      <c r="L6" s="40"/>
      <c r="M6" s="55"/>
      <c r="N6" s="48"/>
      <c r="O6" s="29"/>
      <c r="P6" s="30"/>
    </row>
    <row r="7" spans="2:17" s="43" customFormat="1" ht="51">
      <c r="B7" s="27" t="s">
        <v>31</v>
      </c>
      <c r="C7" s="27" t="s">
        <v>32</v>
      </c>
      <c r="D7" s="28" t="s">
        <v>33</v>
      </c>
      <c r="E7" s="28" t="s">
        <v>42</v>
      </c>
      <c r="F7" s="24" t="s">
        <v>34</v>
      </c>
      <c r="G7" s="28" t="s">
        <v>35</v>
      </c>
      <c r="H7" s="28" t="s">
        <v>1</v>
      </c>
      <c r="I7" s="28" t="s">
        <v>36</v>
      </c>
      <c r="J7" s="34" t="s">
        <v>26</v>
      </c>
      <c r="K7" s="41" t="s">
        <v>27</v>
      </c>
      <c r="L7" s="31" t="s">
        <v>40</v>
      </c>
      <c r="M7" s="41" t="s">
        <v>37</v>
      </c>
      <c r="N7" s="49" t="s">
        <v>41</v>
      </c>
      <c r="O7" s="32" t="s">
        <v>45</v>
      </c>
      <c r="P7" s="31" t="s">
        <v>38</v>
      </c>
      <c r="Q7" s="42"/>
    </row>
    <row r="8" spans="2:16" ht="12.75">
      <c r="B8" s="67" t="s">
        <v>57</v>
      </c>
      <c r="C8" s="68" t="s">
        <v>58</v>
      </c>
      <c r="D8" s="68"/>
      <c r="E8" s="68"/>
      <c r="F8" s="68"/>
      <c r="G8" s="68"/>
      <c r="H8" s="68"/>
      <c r="I8" s="68"/>
      <c r="J8" s="69"/>
      <c r="K8" s="33"/>
      <c r="L8" s="40"/>
      <c r="M8" s="33"/>
      <c r="N8" s="50"/>
      <c r="O8" s="39"/>
      <c r="P8" s="40"/>
    </row>
    <row r="9" spans="2:16" ht="51">
      <c r="B9" s="67"/>
      <c r="C9" s="27" t="s">
        <v>32</v>
      </c>
      <c r="D9" s="28" t="s">
        <v>33</v>
      </c>
      <c r="E9" s="28" t="s">
        <v>42</v>
      </c>
      <c r="F9" s="24" t="s">
        <v>34</v>
      </c>
      <c r="G9" s="28" t="s">
        <v>35</v>
      </c>
      <c r="H9" s="28" t="s">
        <v>1</v>
      </c>
      <c r="I9" s="28" t="s">
        <v>36</v>
      </c>
      <c r="J9" s="34" t="s">
        <v>26</v>
      </c>
      <c r="K9" s="35" t="s">
        <v>27</v>
      </c>
      <c r="L9" s="31" t="s">
        <v>40</v>
      </c>
      <c r="M9" s="35" t="s">
        <v>37</v>
      </c>
      <c r="N9" s="49" t="s">
        <v>41</v>
      </c>
      <c r="O9" s="32" t="s">
        <v>45</v>
      </c>
      <c r="P9" s="31" t="s">
        <v>38</v>
      </c>
    </row>
    <row r="10" spans="2:16" ht="25.5">
      <c r="B10" s="67"/>
      <c r="C10" s="36">
        <v>1</v>
      </c>
      <c r="D10" s="37" t="s">
        <v>59</v>
      </c>
      <c r="E10" s="79" t="s">
        <v>286</v>
      </c>
      <c r="F10" s="37" t="s">
        <v>60</v>
      </c>
      <c r="G10" s="37" t="s">
        <v>59</v>
      </c>
      <c r="H10" s="36" t="s">
        <v>39</v>
      </c>
      <c r="I10" s="37" t="s">
        <v>61</v>
      </c>
      <c r="J10" s="38"/>
      <c r="K10" s="33">
        <v>9500</v>
      </c>
      <c r="L10" s="58">
        <v>385600</v>
      </c>
      <c r="M10" s="33">
        <f>J10*K10</f>
        <v>0</v>
      </c>
      <c r="N10" s="61">
        <v>1</v>
      </c>
      <c r="O10" s="39">
        <v>0.2</v>
      </c>
      <c r="P10" s="40">
        <f>M10*O10</f>
        <v>0</v>
      </c>
    </row>
    <row r="11" spans="2:16" ht="25.5">
      <c r="B11" s="67"/>
      <c r="C11" s="36">
        <v>2</v>
      </c>
      <c r="D11" s="37" t="s">
        <v>62</v>
      </c>
      <c r="E11" s="79" t="s">
        <v>287</v>
      </c>
      <c r="F11" s="37" t="s">
        <v>60</v>
      </c>
      <c r="G11" s="37" t="s">
        <v>62</v>
      </c>
      <c r="H11" s="36" t="s">
        <v>39</v>
      </c>
      <c r="I11" s="37" t="s">
        <v>63</v>
      </c>
      <c r="J11" s="38"/>
      <c r="K11" s="33">
        <v>12500</v>
      </c>
      <c r="L11" s="59"/>
      <c r="M11" s="33">
        <f aca="true" t="shared" si="0" ref="M11:M16">J11*K11</f>
        <v>0</v>
      </c>
      <c r="N11" s="62"/>
      <c r="O11" s="39">
        <v>0.2</v>
      </c>
      <c r="P11" s="40">
        <f aca="true" t="shared" si="1" ref="P11:P16">M11*O11</f>
        <v>0</v>
      </c>
    </row>
    <row r="12" spans="2:16" ht="25.5">
      <c r="B12" s="67"/>
      <c r="C12" s="36">
        <v>3</v>
      </c>
      <c r="D12" s="37" t="s">
        <v>64</v>
      </c>
      <c r="E12" s="79" t="s">
        <v>288</v>
      </c>
      <c r="F12" s="37" t="s">
        <v>60</v>
      </c>
      <c r="G12" s="37" t="s">
        <v>64</v>
      </c>
      <c r="H12" s="36" t="s">
        <v>39</v>
      </c>
      <c r="I12" s="37" t="s">
        <v>65</v>
      </c>
      <c r="J12" s="38"/>
      <c r="K12" s="33">
        <v>7200</v>
      </c>
      <c r="L12" s="59"/>
      <c r="M12" s="33">
        <f t="shared" si="0"/>
        <v>0</v>
      </c>
      <c r="N12" s="62"/>
      <c r="O12" s="39">
        <v>0.2</v>
      </c>
      <c r="P12" s="40">
        <f t="shared" si="1"/>
        <v>0</v>
      </c>
    </row>
    <row r="13" spans="2:16" ht="25.5">
      <c r="B13" s="67"/>
      <c r="C13" s="36">
        <v>4</v>
      </c>
      <c r="D13" s="37" t="s">
        <v>66</v>
      </c>
      <c r="E13" s="79" t="s">
        <v>289</v>
      </c>
      <c r="F13" s="37" t="s">
        <v>60</v>
      </c>
      <c r="G13" s="37" t="s">
        <v>66</v>
      </c>
      <c r="H13" s="36" t="s">
        <v>39</v>
      </c>
      <c r="I13" s="37" t="s">
        <v>65</v>
      </c>
      <c r="J13" s="38"/>
      <c r="K13" s="33">
        <v>7200</v>
      </c>
      <c r="L13" s="59"/>
      <c r="M13" s="33">
        <f t="shared" si="0"/>
        <v>0</v>
      </c>
      <c r="N13" s="62"/>
      <c r="O13" s="39">
        <v>0.2</v>
      </c>
      <c r="P13" s="40">
        <f t="shared" si="1"/>
        <v>0</v>
      </c>
    </row>
    <row r="14" spans="2:16" ht="25.5">
      <c r="B14" s="67"/>
      <c r="C14" s="36">
        <v>5</v>
      </c>
      <c r="D14" s="37" t="s">
        <v>67</v>
      </c>
      <c r="E14" s="79" t="s">
        <v>290</v>
      </c>
      <c r="F14" s="37" t="s">
        <v>60</v>
      </c>
      <c r="G14" s="37" t="s">
        <v>67</v>
      </c>
      <c r="H14" s="36" t="s">
        <v>39</v>
      </c>
      <c r="I14" s="37" t="s">
        <v>65</v>
      </c>
      <c r="J14" s="38"/>
      <c r="K14" s="33">
        <v>7200</v>
      </c>
      <c r="L14" s="59"/>
      <c r="M14" s="33">
        <f t="shared" si="0"/>
        <v>0</v>
      </c>
      <c r="N14" s="62"/>
      <c r="O14" s="39">
        <v>0.2</v>
      </c>
      <c r="P14" s="40">
        <f t="shared" si="1"/>
        <v>0</v>
      </c>
    </row>
    <row r="15" spans="2:16" ht="25.5">
      <c r="B15" s="67"/>
      <c r="C15" s="36">
        <v>6</v>
      </c>
      <c r="D15" s="37" t="s">
        <v>68</v>
      </c>
      <c r="E15" s="79" t="s">
        <v>291</v>
      </c>
      <c r="F15" s="37" t="s">
        <v>60</v>
      </c>
      <c r="G15" s="37" t="s">
        <v>68</v>
      </c>
      <c r="H15" s="36" t="s">
        <v>39</v>
      </c>
      <c r="I15" s="37" t="s">
        <v>69</v>
      </c>
      <c r="J15" s="38"/>
      <c r="K15" s="33">
        <v>2500</v>
      </c>
      <c r="L15" s="59"/>
      <c r="M15" s="33">
        <f t="shared" si="0"/>
        <v>0</v>
      </c>
      <c r="N15" s="62"/>
      <c r="O15" s="39">
        <v>0.2</v>
      </c>
      <c r="P15" s="40">
        <f t="shared" si="1"/>
        <v>0</v>
      </c>
    </row>
    <row r="16" spans="2:16" ht="51">
      <c r="B16" s="67"/>
      <c r="C16" s="36">
        <v>7</v>
      </c>
      <c r="D16" s="37" t="s">
        <v>70</v>
      </c>
      <c r="E16" s="79" t="s">
        <v>292</v>
      </c>
      <c r="F16" s="37" t="s">
        <v>60</v>
      </c>
      <c r="G16" s="37" t="s">
        <v>70</v>
      </c>
      <c r="H16" s="36" t="s">
        <v>39</v>
      </c>
      <c r="I16" s="37" t="s">
        <v>71</v>
      </c>
      <c r="J16" s="38"/>
      <c r="K16" s="33">
        <v>2100</v>
      </c>
      <c r="L16" s="60"/>
      <c r="M16" s="33">
        <f t="shared" si="0"/>
        <v>0</v>
      </c>
      <c r="N16" s="63"/>
      <c r="O16" s="39">
        <v>0.2</v>
      </c>
      <c r="P16" s="40">
        <f t="shared" si="1"/>
        <v>0</v>
      </c>
    </row>
    <row r="17" spans="2:16" ht="12.75">
      <c r="B17" s="67"/>
      <c r="C17" s="70" t="s">
        <v>72</v>
      </c>
      <c r="D17" s="70"/>
      <c r="E17" s="70"/>
      <c r="F17" s="70"/>
      <c r="G17" s="70"/>
      <c r="H17" s="70"/>
      <c r="I17" s="70"/>
      <c r="J17" s="71"/>
      <c r="K17" s="33"/>
      <c r="L17" s="45">
        <v>385600</v>
      </c>
      <c r="M17" s="46">
        <f>SUM(M10:M16)</f>
        <v>0</v>
      </c>
      <c r="N17" s="51"/>
      <c r="O17" s="39"/>
      <c r="P17" s="40">
        <f>SUM(P10:P16)</f>
        <v>0</v>
      </c>
    </row>
    <row r="18" spans="2:16" ht="12.75">
      <c r="B18" s="67" t="s">
        <v>73</v>
      </c>
      <c r="C18" s="68" t="s">
        <v>74</v>
      </c>
      <c r="D18" s="68"/>
      <c r="E18" s="68"/>
      <c r="F18" s="68"/>
      <c r="G18" s="68"/>
      <c r="H18" s="68"/>
      <c r="I18" s="68"/>
      <c r="J18" s="69"/>
      <c r="K18" s="33"/>
      <c r="L18" s="40"/>
      <c r="M18" s="33"/>
      <c r="N18" s="50"/>
      <c r="O18" s="39"/>
      <c r="P18" s="40"/>
    </row>
    <row r="19" spans="2:16" ht="51">
      <c r="B19" s="67"/>
      <c r="C19" s="27" t="s">
        <v>32</v>
      </c>
      <c r="D19" s="28" t="s">
        <v>33</v>
      </c>
      <c r="E19" s="28" t="s">
        <v>42</v>
      </c>
      <c r="F19" s="24" t="s">
        <v>34</v>
      </c>
      <c r="G19" s="28" t="s">
        <v>35</v>
      </c>
      <c r="H19" s="28" t="s">
        <v>1</v>
      </c>
      <c r="I19" s="28" t="s">
        <v>36</v>
      </c>
      <c r="J19" s="34" t="s">
        <v>26</v>
      </c>
      <c r="K19" s="35" t="s">
        <v>27</v>
      </c>
      <c r="L19" s="31" t="s">
        <v>40</v>
      </c>
      <c r="M19" s="35" t="s">
        <v>37</v>
      </c>
      <c r="N19" s="49" t="s">
        <v>41</v>
      </c>
      <c r="O19" s="32" t="s">
        <v>45</v>
      </c>
      <c r="P19" s="31" t="s">
        <v>38</v>
      </c>
    </row>
    <row r="20" spans="2:16" ht="38.25">
      <c r="B20" s="67"/>
      <c r="C20" s="36">
        <v>1</v>
      </c>
      <c r="D20" s="37" t="s">
        <v>75</v>
      </c>
      <c r="E20" s="79" t="s">
        <v>293</v>
      </c>
      <c r="F20" s="37" t="s">
        <v>76</v>
      </c>
      <c r="G20" s="37" t="s">
        <v>77</v>
      </c>
      <c r="H20" s="36" t="s">
        <v>39</v>
      </c>
      <c r="I20" s="37" t="s">
        <v>78</v>
      </c>
      <c r="J20" s="38"/>
      <c r="K20" s="33">
        <v>3200</v>
      </c>
      <c r="L20" s="58">
        <v>342800</v>
      </c>
      <c r="M20" s="33">
        <f>J20*K20</f>
        <v>0</v>
      </c>
      <c r="N20" s="61">
        <v>1</v>
      </c>
      <c r="O20" s="39">
        <v>0.2</v>
      </c>
      <c r="P20" s="40">
        <f>M20*O20</f>
        <v>0</v>
      </c>
    </row>
    <row r="21" spans="2:16" ht="38.25">
      <c r="B21" s="67"/>
      <c r="C21" s="36">
        <v>2</v>
      </c>
      <c r="D21" s="37" t="s">
        <v>79</v>
      </c>
      <c r="E21" s="79" t="s">
        <v>294</v>
      </c>
      <c r="F21" s="37" t="s">
        <v>76</v>
      </c>
      <c r="G21" s="37" t="s">
        <v>80</v>
      </c>
      <c r="H21" s="36" t="s">
        <v>39</v>
      </c>
      <c r="I21" s="37" t="s">
        <v>81</v>
      </c>
      <c r="J21" s="38"/>
      <c r="K21" s="33">
        <v>4250</v>
      </c>
      <c r="L21" s="59"/>
      <c r="M21" s="33">
        <f>J21*K21</f>
        <v>0</v>
      </c>
      <c r="N21" s="62"/>
      <c r="O21" s="39">
        <v>0.2</v>
      </c>
      <c r="P21" s="40">
        <f>M21*O21</f>
        <v>0</v>
      </c>
    </row>
    <row r="22" spans="2:16" ht="38.25">
      <c r="B22" s="67"/>
      <c r="C22" s="36">
        <v>3</v>
      </c>
      <c r="D22" s="37" t="s">
        <v>82</v>
      </c>
      <c r="E22" s="79" t="s">
        <v>295</v>
      </c>
      <c r="F22" s="37" t="s">
        <v>76</v>
      </c>
      <c r="G22" s="37" t="s">
        <v>83</v>
      </c>
      <c r="H22" s="36" t="s">
        <v>39</v>
      </c>
      <c r="I22" s="37" t="s">
        <v>84</v>
      </c>
      <c r="J22" s="38"/>
      <c r="K22" s="33">
        <v>4560</v>
      </c>
      <c r="L22" s="59"/>
      <c r="M22" s="33">
        <f>J22*K22</f>
        <v>0</v>
      </c>
      <c r="N22" s="62"/>
      <c r="O22" s="39">
        <v>0.2</v>
      </c>
      <c r="P22" s="40">
        <f>M22*O22</f>
        <v>0</v>
      </c>
    </row>
    <row r="23" spans="2:16" ht="38.25">
      <c r="B23" s="67"/>
      <c r="C23" s="36">
        <v>4</v>
      </c>
      <c r="D23" s="37" t="s">
        <v>85</v>
      </c>
      <c r="E23" s="79" t="s">
        <v>296</v>
      </c>
      <c r="F23" s="37" t="s">
        <v>76</v>
      </c>
      <c r="G23" s="37" t="s">
        <v>86</v>
      </c>
      <c r="H23" s="36" t="s">
        <v>39</v>
      </c>
      <c r="I23" s="37" t="s">
        <v>87</v>
      </c>
      <c r="J23" s="38"/>
      <c r="K23" s="33">
        <v>4600</v>
      </c>
      <c r="L23" s="59"/>
      <c r="M23" s="33">
        <f>J23*K23</f>
        <v>0</v>
      </c>
      <c r="N23" s="62"/>
      <c r="O23" s="39">
        <v>0.2</v>
      </c>
      <c r="P23" s="40">
        <f>M23*O23</f>
        <v>0</v>
      </c>
    </row>
    <row r="24" spans="2:16" ht="38.25">
      <c r="B24" s="67"/>
      <c r="C24" s="36">
        <v>5</v>
      </c>
      <c r="D24" s="37" t="s">
        <v>88</v>
      </c>
      <c r="E24" s="79" t="s">
        <v>297</v>
      </c>
      <c r="F24" s="37" t="s">
        <v>76</v>
      </c>
      <c r="G24" s="37" t="s">
        <v>88</v>
      </c>
      <c r="H24" s="36" t="s">
        <v>39</v>
      </c>
      <c r="I24" s="37" t="s">
        <v>89</v>
      </c>
      <c r="J24" s="38"/>
      <c r="K24" s="33">
        <v>4500</v>
      </c>
      <c r="L24" s="60"/>
      <c r="M24" s="33">
        <f>J24*K24</f>
        <v>0</v>
      </c>
      <c r="N24" s="63"/>
      <c r="O24" s="39">
        <v>0.2</v>
      </c>
      <c r="P24" s="40">
        <f>M24*O24</f>
        <v>0</v>
      </c>
    </row>
    <row r="25" spans="2:16" ht="12.75">
      <c r="B25" s="67"/>
      <c r="C25" s="70" t="s">
        <v>90</v>
      </c>
      <c r="D25" s="70"/>
      <c r="E25" s="70"/>
      <c r="F25" s="70"/>
      <c r="G25" s="70"/>
      <c r="H25" s="70"/>
      <c r="I25" s="70"/>
      <c r="J25" s="71"/>
      <c r="K25" s="33"/>
      <c r="L25" s="40">
        <v>342800</v>
      </c>
      <c r="M25" s="33">
        <f>SUM(M20:M24)</f>
        <v>0</v>
      </c>
      <c r="N25" s="50"/>
      <c r="O25" s="39"/>
      <c r="P25" s="40">
        <f>SUM(P20:P24)</f>
        <v>0</v>
      </c>
    </row>
    <row r="26" spans="2:16" ht="12.75">
      <c r="B26" s="67" t="s">
        <v>91</v>
      </c>
      <c r="C26" s="68" t="s">
        <v>92</v>
      </c>
      <c r="D26" s="68"/>
      <c r="E26" s="68"/>
      <c r="F26" s="68"/>
      <c r="G26" s="68"/>
      <c r="H26" s="68"/>
      <c r="I26" s="68"/>
      <c r="J26" s="69"/>
      <c r="K26" s="33"/>
      <c r="L26" s="40"/>
      <c r="M26" s="33"/>
      <c r="N26" s="50"/>
      <c r="O26" s="39"/>
      <c r="P26" s="40"/>
    </row>
    <row r="27" spans="2:16" ht="51">
      <c r="B27" s="67"/>
      <c r="C27" s="27" t="s">
        <v>32</v>
      </c>
      <c r="D27" s="28" t="s">
        <v>33</v>
      </c>
      <c r="E27" s="28" t="s">
        <v>42</v>
      </c>
      <c r="F27" s="24" t="s">
        <v>34</v>
      </c>
      <c r="G27" s="28" t="s">
        <v>35</v>
      </c>
      <c r="H27" s="28" t="s">
        <v>1</v>
      </c>
      <c r="I27" s="28" t="s">
        <v>36</v>
      </c>
      <c r="J27" s="34" t="s">
        <v>26</v>
      </c>
      <c r="K27" s="35" t="s">
        <v>27</v>
      </c>
      <c r="L27" s="31" t="s">
        <v>40</v>
      </c>
      <c r="M27" s="35" t="s">
        <v>37</v>
      </c>
      <c r="N27" s="49" t="s">
        <v>41</v>
      </c>
      <c r="O27" s="32" t="s">
        <v>45</v>
      </c>
      <c r="P27" s="31" t="s">
        <v>38</v>
      </c>
    </row>
    <row r="28" spans="2:16" ht="38.25">
      <c r="B28" s="67"/>
      <c r="C28" s="36">
        <v>1</v>
      </c>
      <c r="D28" s="37" t="s">
        <v>93</v>
      </c>
      <c r="E28" s="79" t="s">
        <v>298</v>
      </c>
      <c r="F28" s="37" t="s">
        <v>76</v>
      </c>
      <c r="G28" s="37" t="s">
        <v>93</v>
      </c>
      <c r="H28" s="36" t="s">
        <v>39</v>
      </c>
      <c r="I28" s="37" t="s">
        <v>50</v>
      </c>
      <c r="J28" s="38"/>
      <c r="K28" s="33">
        <v>17664</v>
      </c>
      <c r="L28" s="58">
        <v>1240048</v>
      </c>
      <c r="M28" s="33">
        <f>J28*K28</f>
        <v>0</v>
      </c>
      <c r="N28" s="61">
        <v>1</v>
      </c>
      <c r="O28" s="39">
        <v>0.2</v>
      </c>
      <c r="P28" s="40">
        <f>M28*O28</f>
        <v>0</v>
      </c>
    </row>
    <row r="29" spans="2:16" ht="38.25">
      <c r="B29" s="67"/>
      <c r="C29" s="36">
        <v>2</v>
      </c>
      <c r="D29" s="37" t="s">
        <v>94</v>
      </c>
      <c r="E29" s="79" t="s">
        <v>299</v>
      </c>
      <c r="F29" s="37" t="s">
        <v>76</v>
      </c>
      <c r="G29" s="37" t="s">
        <v>94</v>
      </c>
      <c r="H29" s="36" t="s">
        <v>39</v>
      </c>
      <c r="I29" s="37" t="s">
        <v>50</v>
      </c>
      <c r="J29" s="38"/>
      <c r="K29" s="33">
        <v>19008</v>
      </c>
      <c r="L29" s="59"/>
      <c r="M29" s="33">
        <f aca="true" t="shared" si="2" ref="M29:M36">J29*K29</f>
        <v>0</v>
      </c>
      <c r="N29" s="62"/>
      <c r="O29" s="39">
        <v>0.2</v>
      </c>
      <c r="P29" s="40">
        <f aca="true" t="shared" si="3" ref="P29:P36">M29*O29</f>
        <v>0</v>
      </c>
    </row>
    <row r="30" spans="2:16" ht="38.25">
      <c r="B30" s="67"/>
      <c r="C30" s="36">
        <v>3</v>
      </c>
      <c r="D30" s="37" t="s">
        <v>95</v>
      </c>
      <c r="E30" s="79" t="s">
        <v>300</v>
      </c>
      <c r="F30" s="37" t="s">
        <v>76</v>
      </c>
      <c r="G30" s="37" t="s">
        <v>95</v>
      </c>
      <c r="H30" s="36" t="s">
        <v>39</v>
      </c>
      <c r="I30" s="37" t="s">
        <v>50</v>
      </c>
      <c r="J30" s="38"/>
      <c r="K30" s="33">
        <v>19008</v>
      </c>
      <c r="L30" s="59"/>
      <c r="M30" s="33">
        <f t="shared" si="2"/>
        <v>0</v>
      </c>
      <c r="N30" s="62"/>
      <c r="O30" s="39">
        <v>0.2</v>
      </c>
      <c r="P30" s="40">
        <f t="shared" si="3"/>
        <v>0</v>
      </c>
    </row>
    <row r="31" spans="2:16" ht="38.25">
      <c r="B31" s="67"/>
      <c r="C31" s="36">
        <v>4</v>
      </c>
      <c r="D31" s="37" t="s">
        <v>96</v>
      </c>
      <c r="E31" s="79" t="s">
        <v>301</v>
      </c>
      <c r="F31" s="37" t="s">
        <v>76</v>
      </c>
      <c r="G31" s="37" t="s">
        <v>96</v>
      </c>
      <c r="H31" s="36" t="s">
        <v>39</v>
      </c>
      <c r="I31" s="37" t="s">
        <v>50</v>
      </c>
      <c r="J31" s="38"/>
      <c r="K31" s="33">
        <v>19968</v>
      </c>
      <c r="L31" s="59"/>
      <c r="M31" s="33">
        <f t="shared" si="2"/>
        <v>0</v>
      </c>
      <c r="N31" s="62"/>
      <c r="O31" s="39">
        <v>0.2</v>
      </c>
      <c r="P31" s="40">
        <f t="shared" si="3"/>
        <v>0</v>
      </c>
    </row>
    <row r="32" spans="2:16" ht="38.25">
      <c r="B32" s="67"/>
      <c r="C32" s="36">
        <v>5</v>
      </c>
      <c r="D32" s="37" t="s">
        <v>97</v>
      </c>
      <c r="E32" s="79" t="s">
        <v>302</v>
      </c>
      <c r="F32" s="37" t="s">
        <v>76</v>
      </c>
      <c r="G32" s="37" t="s">
        <v>97</v>
      </c>
      <c r="H32" s="36" t="s">
        <v>39</v>
      </c>
      <c r="I32" s="37" t="s">
        <v>50</v>
      </c>
      <c r="J32" s="38"/>
      <c r="K32" s="33">
        <v>21968</v>
      </c>
      <c r="L32" s="59"/>
      <c r="M32" s="33">
        <f t="shared" si="2"/>
        <v>0</v>
      </c>
      <c r="N32" s="62"/>
      <c r="O32" s="39">
        <v>0.2</v>
      </c>
      <c r="P32" s="40">
        <f t="shared" si="3"/>
        <v>0</v>
      </c>
    </row>
    <row r="33" spans="2:16" ht="25.5">
      <c r="B33" s="67"/>
      <c r="C33" s="36">
        <v>6</v>
      </c>
      <c r="D33" s="37" t="s">
        <v>98</v>
      </c>
      <c r="E33" s="79" t="s">
        <v>303</v>
      </c>
      <c r="F33" s="37" t="s">
        <v>99</v>
      </c>
      <c r="G33" s="37" t="s">
        <v>98</v>
      </c>
      <c r="H33" s="36" t="s">
        <v>39</v>
      </c>
      <c r="I33" s="37" t="s">
        <v>50</v>
      </c>
      <c r="J33" s="38"/>
      <c r="K33" s="33">
        <v>21024</v>
      </c>
      <c r="L33" s="59"/>
      <c r="M33" s="33">
        <f t="shared" si="2"/>
        <v>0</v>
      </c>
      <c r="N33" s="62"/>
      <c r="O33" s="39">
        <v>0.2</v>
      </c>
      <c r="P33" s="40">
        <f t="shared" si="3"/>
        <v>0</v>
      </c>
    </row>
    <row r="34" spans="2:16" ht="25.5">
      <c r="B34" s="67"/>
      <c r="C34" s="36">
        <v>7</v>
      </c>
      <c r="D34" s="37" t="s">
        <v>100</v>
      </c>
      <c r="E34" s="79" t="s">
        <v>304</v>
      </c>
      <c r="F34" s="37" t="s">
        <v>99</v>
      </c>
      <c r="G34" s="37" t="s">
        <v>100</v>
      </c>
      <c r="H34" s="36" t="s">
        <v>39</v>
      </c>
      <c r="I34" s="37" t="s">
        <v>50</v>
      </c>
      <c r="J34" s="38"/>
      <c r="K34" s="33">
        <v>21024</v>
      </c>
      <c r="L34" s="59"/>
      <c r="M34" s="33">
        <f t="shared" si="2"/>
        <v>0</v>
      </c>
      <c r="N34" s="62"/>
      <c r="O34" s="39">
        <v>0.2</v>
      </c>
      <c r="P34" s="40">
        <f t="shared" si="3"/>
        <v>0</v>
      </c>
    </row>
    <row r="35" spans="2:16" ht="38.25">
      <c r="B35" s="67"/>
      <c r="C35" s="36">
        <v>8</v>
      </c>
      <c r="D35" s="37" t="s">
        <v>101</v>
      </c>
      <c r="E35" s="79" t="s">
        <v>305</v>
      </c>
      <c r="F35" s="37" t="s">
        <v>76</v>
      </c>
      <c r="G35" s="37" t="s">
        <v>101</v>
      </c>
      <c r="H35" s="36" t="s">
        <v>39</v>
      </c>
      <c r="I35" s="37" t="s">
        <v>89</v>
      </c>
      <c r="J35" s="38"/>
      <c r="K35" s="33">
        <v>5800</v>
      </c>
      <c r="L35" s="59"/>
      <c r="M35" s="33">
        <f t="shared" si="2"/>
        <v>0</v>
      </c>
      <c r="N35" s="62"/>
      <c r="O35" s="39">
        <v>0.2</v>
      </c>
      <c r="P35" s="40">
        <f t="shared" si="3"/>
        <v>0</v>
      </c>
    </row>
    <row r="36" spans="2:16" ht="38.25">
      <c r="B36" s="67"/>
      <c r="C36" s="36">
        <v>9</v>
      </c>
      <c r="D36" s="37" t="s">
        <v>102</v>
      </c>
      <c r="E36" s="79" t="s">
        <v>306</v>
      </c>
      <c r="F36" s="37" t="s">
        <v>76</v>
      </c>
      <c r="G36" s="37" t="s">
        <v>102</v>
      </c>
      <c r="H36" s="36" t="s">
        <v>39</v>
      </c>
      <c r="I36" s="37" t="s">
        <v>103</v>
      </c>
      <c r="J36" s="38"/>
      <c r="K36" s="33">
        <v>6720</v>
      </c>
      <c r="L36" s="60"/>
      <c r="M36" s="33">
        <f t="shared" si="2"/>
        <v>0</v>
      </c>
      <c r="N36" s="63"/>
      <c r="O36" s="39">
        <v>0.2</v>
      </c>
      <c r="P36" s="40">
        <f t="shared" si="3"/>
        <v>0</v>
      </c>
    </row>
    <row r="37" spans="2:16" ht="12.75">
      <c r="B37" s="67"/>
      <c r="C37" s="70" t="s">
        <v>104</v>
      </c>
      <c r="D37" s="70"/>
      <c r="E37" s="70"/>
      <c r="F37" s="70"/>
      <c r="G37" s="70"/>
      <c r="H37" s="70"/>
      <c r="I37" s="70"/>
      <c r="J37" s="71"/>
      <c r="K37" s="33"/>
      <c r="L37" s="40">
        <v>1240048</v>
      </c>
      <c r="M37" s="33">
        <f>SUM(M28:M36)</f>
        <v>0</v>
      </c>
      <c r="N37" s="50"/>
      <c r="O37" s="39"/>
      <c r="P37" s="40">
        <f>SUM(P28:P36)</f>
        <v>0</v>
      </c>
    </row>
    <row r="38" spans="2:16" ht="12.75">
      <c r="B38" s="67" t="s">
        <v>105</v>
      </c>
      <c r="C38" s="68" t="s">
        <v>106</v>
      </c>
      <c r="D38" s="68"/>
      <c r="E38" s="68"/>
      <c r="F38" s="68"/>
      <c r="G38" s="68"/>
      <c r="H38" s="68"/>
      <c r="I38" s="68"/>
      <c r="J38" s="69"/>
      <c r="K38" s="33"/>
      <c r="L38" s="40"/>
      <c r="M38" s="33"/>
      <c r="N38" s="50"/>
      <c r="O38" s="39"/>
      <c r="P38" s="40"/>
    </row>
    <row r="39" spans="2:16" ht="51">
      <c r="B39" s="67"/>
      <c r="C39" s="27" t="s">
        <v>32</v>
      </c>
      <c r="D39" s="28" t="s">
        <v>33</v>
      </c>
      <c r="E39" s="28" t="s">
        <v>42</v>
      </c>
      <c r="F39" s="24" t="s">
        <v>34</v>
      </c>
      <c r="G39" s="28" t="s">
        <v>35</v>
      </c>
      <c r="H39" s="28" t="s">
        <v>1</v>
      </c>
      <c r="I39" s="28" t="s">
        <v>36</v>
      </c>
      <c r="J39" s="34" t="s">
        <v>26</v>
      </c>
      <c r="K39" s="35" t="s">
        <v>27</v>
      </c>
      <c r="L39" s="31" t="s">
        <v>40</v>
      </c>
      <c r="M39" s="35" t="s">
        <v>37</v>
      </c>
      <c r="N39" s="49" t="s">
        <v>41</v>
      </c>
      <c r="O39" s="32" t="s">
        <v>45</v>
      </c>
      <c r="P39" s="31" t="s">
        <v>38</v>
      </c>
    </row>
    <row r="40" spans="2:16" ht="38.25">
      <c r="B40" s="67"/>
      <c r="C40" s="36">
        <v>1</v>
      </c>
      <c r="D40" s="37" t="s">
        <v>107</v>
      </c>
      <c r="E40" s="79" t="s">
        <v>307</v>
      </c>
      <c r="F40" s="37" t="s">
        <v>76</v>
      </c>
      <c r="G40" s="37" t="s">
        <v>107</v>
      </c>
      <c r="H40" s="36" t="s">
        <v>39</v>
      </c>
      <c r="I40" s="37" t="s">
        <v>108</v>
      </c>
      <c r="J40" s="38"/>
      <c r="K40" s="33">
        <v>3800</v>
      </c>
      <c r="L40" s="58">
        <v>2338720</v>
      </c>
      <c r="M40" s="33">
        <f>K40*J40</f>
        <v>0</v>
      </c>
      <c r="N40" s="61">
        <v>1</v>
      </c>
      <c r="O40" s="39">
        <v>0.2</v>
      </c>
      <c r="P40" s="40">
        <f>M40*O40</f>
        <v>0</v>
      </c>
    </row>
    <row r="41" spans="2:16" ht="38.25">
      <c r="B41" s="67"/>
      <c r="C41" s="36">
        <v>2</v>
      </c>
      <c r="D41" s="37" t="s">
        <v>109</v>
      </c>
      <c r="E41" s="79" t="s">
        <v>308</v>
      </c>
      <c r="F41" s="37" t="s">
        <v>76</v>
      </c>
      <c r="G41" s="37" t="s">
        <v>109</v>
      </c>
      <c r="H41" s="36" t="s">
        <v>39</v>
      </c>
      <c r="I41" s="37" t="s">
        <v>110</v>
      </c>
      <c r="J41" s="38"/>
      <c r="K41" s="33">
        <v>16100</v>
      </c>
      <c r="L41" s="59"/>
      <c r="M41" s="33">
        <f aca="true" t="shared" si="4" ref="M41:M83">K41*J41</f>
        <v>0</v>
      </c>
      <c r="N41" s="62"/>
      <c r="O41" s="39">
        <v>0.2</v>
      </c>
      <c r="P41" s="40">
        <f aca="true" t="shared" si="5" ref="P41:P84">M41*O41</f>
        <v>0</v>
      </c>
    </row>
    <row r="42" spans="2:16" ht="38.25">
      <c r="B42" s="67"/>
      <c r="C42" s="36">
        <v>3</v>
      </c>
      <c r="D42" s="37" t="s">
        <v>111</v>
      </c>
      <c r="E42" s="79" t="s">
        <v>309</v>
      </c>
      <c r="F42" s="37" t="s">
        <v>76</v>
      </c>
      <c r="G42" s="37" t="s">
        <v>111</v>
      </c>
      <c r="H42" s="36" t="s">
        <v>39</v>
      </c>
      <c r="I42" s="37" t="s">
        <v>112</v>
      </c>
      <c r="J42" s="38"/>
      <c r="K42" s="33">
        <v>2880</v>
      </c>
      <c r="L42" s="59"/>
      <c r="M42" s="33">
        <f t="shared" si="4"/>
        <v>0</v>
      </c>
      <c r="N42" s="62"/>
      <c r="O42" s="39">
        <v>0.2</v>
      </c>
      <c r="P42" s="40">
        <f t="shared" si="5"/>
        <v>0</v>
      </c>
    </row>
    <row r="43" spans="2:16" ht="38.25">
      <c r="B43" s="67"/>
      <c r="C43" s="36">
        <v>4</v>
      </c>
      <c r="D43" s="37" t="s">
        <v>113</v>
      </c>
      <c r="E43" s="79" t="s">
        <v>310</v>
      </c>
      <c r="F43" s="37" t="s">
        <v>114</v>
      </c>
      <c r="G43" s="37" t="s">
        <v>113</v>
      </c>
      <c r="H43" s="36" t="s">
        <v>39</v>
      </c>
      <c r="I43" s="37" t="s">
        <v>115</v>
      </c>
      <c r="J43" s="38"/>
      <c r="K43" s="33">
        <v>5300</v>
      </c>
      <c r="L43" s="59"/>
      <c r="M43" s="33">
        <f t="shared" si="4"/>
        <v>0</v>
      </c>
      <c r="N43" s="62"/>
      <c r="O43" s="39">
        <v>0.2</v>
      </c>
      <c r="P43" s="40">
        <f t="shared" si="5"/>
        <v>0</v>
      </c>
    </row>
    <row r="44" spans="2:16" ht="38.25">
      <c r="B44" s="67"/>
      <c r="C44" s="36">
        <v>5</v>
      </c>
      <c r="D44" s="37" t="s">
        <v>113</v>
      </c>
      <c r="E44" s="79" t="s">
        <v>311</v>
      </c>
      <c r="F44" s="37" t="s">
        <v>76</v>
      </c>
      <c r="G44" s="37" t="s">
        <v>113</v>
      </c>
      <c r="H44" s="36" t="s">
        <v>39</v>
      </c>
      <c r="I44" s="37" t="s">
        <v>116</v>
      </c>
      <c r="J44" s="38"/>
      <c r="K44" s="33">
        <v>2600</v>
      </c>
      <c r="L44" s="59"/>
      <c r="M44" s="33">
        <f t="shared" si="4"/>
        <v>0</v>
      </c>
      <c r="N44" s="62"/>
      <c r="O44" s="39">
        <v>0.2</v>
      </c>
      <c r="P44" s="40">
        <f t="shared" si="5"/>
        <v>0</v>
      </c>
    </row>
    <row r="45" spans="2:16" ht="38.25">
      <c r="B45" s="67"/>
      <c r="C45" s="36">
        <v>6</v>
      </c>
      <c r="D45" s="37" t="s">
        <v>117</v>
      </c>
      <c r="E45" s="79" t="s">
        <v>312</v>
      </c>
      <c r="F45" s="37" t="s">
        <v>114</v>
      </c>
      <c r="G45" s="37" t="s">
        <v>117</v>
      </c>
      <c r="H45" s="36" t="s">
        <v>39</v>
      </c>
      <c r="I45" s="37" t="s">
        <v>115</v>
      </c>
      <c r="J45" s="38"/>
      <c r="K45" s="33">
        <v>5300</v>
      </c>
      <c r="L45" s="59"/>
      <c r="M45" s="33">
        <f t="shared" si="4"/>
        <v>0</v>
      </c>
      <c r="N45" s="62"/>
      <c r="O45" s="39">
        <v>0.2</v>
      </c>
      <c r="P45" s="40">
        <f t="shared" si="5"/>
        <v>0</v>
      </c>
    </row>
    <row r="46" spans="2:16" ht="38.25">
      <c r="B46" s="67"/>
      <c r="C46" s="36">
        <v>7</v>
      </c>
      <c r="D46" s="37" t="s">
        <v>117</v>
      </c>
      <c r="E46" s="79" t="s">
        <v>313</v>
      </c>
      <c r="F46" s="37" t="s">
        <v>76</v>
      </c>
      <c r="G46" s="37" t="s">
        <v>117</v>
      </c>
      <c r="H46" s="36" t="s">
        <v>39</v>
      </c>
      <c r="I46" s="37" t="s">
        <v>116</v>
      </c>
      <c r="J46" s="38"/>
      <c r="K46" s="33">
        <v>2600</v>
      </c>
      <c r="L46" s="59"/>
      <c r="M46" s="33">
        <f t="shared" si="4"/>
        <v>0</v>
      </c>
      <c r="N46" s="62"/>
      <c r="O46" s="39">
        <v>0.2</v>
      </c>
      <c r="P46" s="40">
        <f t="shared" si="5"/>
        <v>0</v>
      </c>
    </row>
    <row r="47" spans="2:16" ht="38.25">
      <c r="B47" s="67"/>
      <c r="C47" s="36">
        <v>8</v>
      </c>
      <c r="D47" s="37" t="s">
        <v>52</v>
      </c>
      <c r="E47" s="79" t="s">
        <v>314</v>
      </c>
      <c r="F47" s="37" t="s">
        <v>76</v>
      </c>
      <c r="G47" s="37" t="s">
        <v>52</v>
      </c>
      <c r="H47" s="36" t="s">
        <v>39</v>
      </c>
      <c r="I47" s="37" t="s">
        <v>118</v>
      </c>
      <c r="J47" s="38"/>
      <c r="K47" s="33">
        <v>1440</v>
      </c>
      <c r="L47" s="59"/>
      <c r="M47" s="33">
        <f t="shared" si="4"/>
        <v>0</v>
      </c>
      <c r="N47" s="62"/>
      <c r="O47" s="39">
        <v>0.2</v>
      </c>
      <c r="P47" s="40">
        <f t="shared" si="5"/>
        <v>0</v>
      </c>
    </row>
    <row r="48" spans="2:16" ht="38.25">
      <c r="B48" s="67"/>
      <c r="C48" s="36">
        <v>9</v>
      </c>
      <c r="D48" s="37" t="s">
        <v>119</v>
      </c>
      <c r="E48" s="79" t="s">
        <v>315</v>
      </c>
      <c r="F48" s="37" t="s">
        <v>76</v>
      </c>
      <c r="G48" s="37" t="s">
        <v>120</v>
      </c>
      <c r="H48" s="36" t="s">
        <v>39</v>
      </c>
      <c r="I48" s="37" t="s">
        <v>121</v>
      </c>
      <c r="J48" s="38"/>
      <c r="K48" s="33">
        <v>6800</v>
      </c>
      <c r="L48" s="59"/>
      <c r="M48" s="33">
        <f t="shared" si="4"/>
        <v>0</v>
      </c>
      <c r="N48" s="62"/>
      <c r="O48" s="39">
        <v>0.2</v>
      </c>
      <c r="P48" s="40">
        <f t="shared" si="5"/>
        <v>0</v>
      </c>
    </row>
    <row r="49" spans="2:16" ht="38.25">
      <c r="B49" s="67"/>
      <c r="C49" s="36">
        <v>10</v>
      </c>
      <c r="D49" s="37" t="s">
        <v>122</v>
      </c>
      <c r="E49" s="79" t="s">
        <v>316</v>
      </c>
      <c r="F49" s="37" t="s">
        <v>76</v>
      </c>
      <c r="G49" s="37" t="s">
        <v>123</v>
      </c>
      <c r="H49" s="36" t="s">
        <v>39</v>
      </c>
      <c r="I49" s="37" t="s">
        <v>121</v>
      </c>
      <c r="J49" s="38"/>
      <c r="K49" s="33">
        <v>6800</v>
      </c>
      <c r="L49" s="59"/>
      <c r="M49" s="33">
        <f t="shared" si="4"/>
        <v>0</v>
      </c>
      <c r="N49" s="62"/>
      <c r="O49" s="39">
        <v>0.2</v>
      </c>
      <c r="P49" s="40">
        <f t="shared" si="5"/>
        <v>0</v>
      </c>
    </row>
    <row r="50" spans="2:16" ht="38.25">
      <c r="B50" s="67"/>
      <c r="C50" s="36">
        <v>11</v>
      </c>
      <c r="D50" s="37" t="s">
        <v>124</v>
      </c>
      <c r="E50" s="79" t="s">
        <v>317</v>
      </c>
      <c r="F50" s="37" t="s">
        <v>76</v>
      </c>
      <c r="G50" s="37" t="s">
        <v>124</v>
      </c>
      <c r="H50" s="36" t="s">
        <v>39</v>
      </c>
      <c r="I50" s="37" t="s">
        <v>125</v>
      </c>
      <c r="J50" s="38"/>
      <c r="K50" s="33">
        <v>11900</v>
      </c>
      <c r="L50" s="59"/>
      <c r="M50" s="33">
        <f t="shared" si="4"/>
        <v>0</v>
      </c>
      <c r="N50" s="62"/>
      <c r="O50" s="39">
        <v>0.2</v>
      </c>
      <c r="P50" s="40">
        <f t="shared" si="5"/>
        <v>0</v>
      </c>
    </row>
    <row r="51" spans="2:16" ht="38.25">
      <c r="B51" s="67"/>
      <c r="C51" s="36">
        <v>12</v>
      </c>
      <c r="D51" s="37" t="s">
        <v>126</v>
      </c>
      <c r="E51" s="79" t="s">
        <v>318</v>
      </c>
      <c r="F51" s="37" t="s">
        <v>76</v>
      </c>
      <c r="G51" s="37" t="s">
        <v>126</v>
      </c>
      <c r="H51" s="36" t="s">
        <v>39</v>
      </c>
      <c r="I51" s="37" t="s">
        <v>125</v>
      </c>
      <c r="J51" s="38"/>
      <c r="K51" s="33">
        <v>10600</v>
      </c>
      <c r="L51" s="59"/>
      <c r="M51" s="33">
        <f t="shared" si="4"/>
        <v>0</v>
      </c>
      <c r="N51" s="62"/>
      <c r="O51" s="39">
        <v>0.2</v>
      </c>
      <c r="P51" s="40">
        <f t="shared" si="5"/>
        <v>0</v>
      </c>
    </row>
    <row r="52" spans="2:16" ht="38.25">
      <c r="B52" s="67"/>
      <c r="C52" s="36">
        <v>13</v>
      </c>
      <c r="D52" s="37" t="s">
        <v>127</v>
      </c>
      <c r="E52" s="79" t="s">
        <v>319</v>
      </c>
      <c r="F52" s="37" t="s">
        <v>114</v>
      </c>
      <c r="G52" s="37" t="s">
        <v>127</v>
      </c>
      <c r="H52" s="36" t="s">
        <v>39</v>
      </c>
      <c r="I52" s="37" t="s">
        <v>128</v>
      </c>
      <c r="J52" s="38"/>
      <c r="K52" s="33">
        <v>9000</v>
      </c>
      <c r="L52" s="59"/>
      <c r="M52" s="33">
        <f t="shared" si="4"/>
        <v>0</v>
      </c>
      <c r="N52" s="62"/>
      <c r="O52" s="39">
        <v>0.2</v>
      </c>
      <c r="P52" s="40">
        <f t="shared" si="5"/>
        <v>0</v>
      </c>
    </row>
    <row r="53" spans="2:16" ht="38.25">
      <c r="B53" s="67"/>
      <c r="C53" s="36">
        <v>14</v>
      </c>
      <c r="D53" s="37" t="s">
        <v>101</v>
      </c>
      <c r="E53" s="79" t="s">
        <v>320</v>
      </c>
      <c r="F53" s="37" t="s">
        <v>76</v>
      </c>
      <c r="G53" s="37" t="s">
        <v>101</v>
      </c>
      <c r="H53" s="36" t="s">
        <v>39</v>
      </c>
      <c r="I53" s="37" t="s">
        <v>129</v>
      </c>
      <c r="J53" s="38"/>
      <c r="K53" s="33">
        <v>5900</v>
      </c>
      <c r="L53" s="59"/>
      <c r="M53" s="33">
        <f t="shared" si="4"/>
        <v>0</v>
      </c>
      <c r="N53" s="62"/>
      <c r="O53" s="39">
        <v>0.2</v>
      </c>
      <c r="P53" s="40">
        <f t="shared" si="5"/>
        <v>0</v>
      </c>
    </row>
    <row r="54" spans="2:16" ht="38.25">
      <c r="B54" s="67"/>
      <c r="C54" s="36">
        <v>15</v>
      </c>
      <c r="D54" s="37" t="s">
        <v>130</v>
      </c>
      <c r="E54" s="79" t="s">
        <v>321</v>
      </c>
      <c r="F54" s="37" t="s">
        <v>76</v>
      </c>
      <c r="G54" s="37" t="s">
        <v>130</v>
      </c>
      <c r="H54" s="36" t="s">
        <v>39</v>
      </c>
      <c r="I54" s="37" t="s">
        <v>131</v>
      </c>
      <c r="J54" s="38"/>
      <c r="K54" s="33">
        <v>4700</v>
      </c>
      <c r="L54" s="59"/>
      <c r="M54" s="33">
        <f t="shared" si="4"/>
        <v>0</v>
      </c>
      <c r="N54" s="62"/>
      <c r="O54" s="39">
        <v>0.2</v>
      </c>
      <c r="P54" s="40">
        <f t="shared" si="5"/>
        <v>0</v>
      </c>
    </row>
    <row r="55" spans="2:16" ht="38.25">
      <c r="B55" s="67"/>
      <c r="C55" s="36">
        <v>16</v>
      </c>
      <c r="D55" s="37" t="s">
        <v>132</v>
      </c>
      <c r="E55" s="79" t="s">
        <v>322</v>
      </c>
      <c r="F55" s="37" t="s">
        <v>114</v>
      </c>
      <c r="G55" s="37" t="s">
        <v>132</v>
      </c>
      <c r="H55" s="36" t="s">
        <v>39</v>
      </c>
      <c r="I55" s="37" t="s">
        <v>133</v>
      </c>
      <c r="J55" s="38"/>
      <c r="K55" s="33">
        <v>9000</v>
      </c>
      <c r="L55" s="59"/>
      <c r="M55" s="33">
        <f t="shared" si="4"/>
        <v>0</v>
      </c>
      <c r="N55" s="62"/>
      <c r="O55" s="39">
        <v>0.2</v>
      </c>
      <c r="P55" s="40">
        <f t="shared" si="5"/>
        <v>0</v>
      </c>
    </row>
    <row r="56" spans="2:16" ht="38.25">
      <c r="B56" s="67"/>
      <c r="C56" s="36">
        <v>17</v>
      </c>
      <c r="D56" s="37" t="s">
        <v>134</v>
      </c>
      <c r="E56" s="79" t="s">
        <v>323</v>
      </c>
      <c r="F56" s="37" t="s">
        <v>76</v>
      </c>
      <c r="G56" s="37" t="s">
        <v>135</v>
      </c>
      <c r="H56" s="36" t="s">
        <v>39</v>
      </c>
      <c r="I56" s="37" t="s">
        <v>47</v>
      </c>
      <c r="J56" s="38"/>
      <c r="K56" s="33">
        <v>2100</v>
      </c>
      <c r="L56" s="59"/>
      <c r="M56" s="33">
        <f t="shared" si="4"/>
        <v>0</v>
      </c>
      <c r="N56" s="62"/>
      <c r="O56" s="39">
        <v>0.2</v>
      </c>
      <c r="P56" s="40">
        <f t="shared" si="5"/>
        <v>0</v>
      </c>
    </row>
    <row r="57" spans="2:16" ht="38.25">
      <c r="B57" s="67"/>
      <c r="C57" s="36">
        <v>18</v>
      </c>
      <c r="D57" s="37" t="s">
        <v>136</v>
      </c>
      <c r="E57" s="79" t="s">
        <v>324</v>
      </c>
      <c r="F57" s="37" t="s">
        <v>76</v>
      </c>
      <c r="G57" s="37" t="s">
        <v>136</v>
      </c>
      <c r="H57" s="36" t="s">
        <v>39</v>
      </c>
      <c r="I57" s="37" t="s">
        <v>125</v>
      </c>
      <c r="J57" s="38"/>
      <c r="K57" s="33">
        <v>5300</v>
      </c>
      <c r="L57" s="59"/>
      <c r="M57" s="33">
        <f t="shared" si="4"/>
        <v>0</v>
      </c>
      <c r="N57" s="62"/>
      <c r="O57" s="39">
        <v>0.2</v>
      </c>
      <c r="P57" s="40">
        <f t="shared" si="5"/>
        <v>0</v>
      </c>
    </row>
    <row r="58" spans="2:16" ht="38.25">
      <c r="B58" s="67"/>
      <c r="C58" s="36">
        <v>19</v>
      </c>
      <c r="D58" s="37" t="s">
        <v>136</v>
      </c>
      <c r="E58" s="79" t="s">
        <v>325</v>
      </c>
      <c r="F58" s="37" t="s">
        <v>76</v>
      </c>
      <c r="G58" s="37" t="s">
        <v>136</v>
      </c>
      <c r="H58" s="36" t="s">
        <v>39</v>
      </c>
      <c r="I58" s="37" t="s">
        <v>137</v>
      </c>
      <c r="J58" s="38"/>
      <c r="K58" s="33">
        <v>4400</v>
      </c>
      <c r="L58" s="59"/>
      <c r="M58" s="33">
        <f t="shared" si="4"/>
        <v>0</v>
      </c>
      <c r="N58" s="62"/>
      <c r="O58" s="39">
        <v>0.2</v>
      </c>
      <c r="P58" s="40">
        <f t="shared" si="5"/>
        <v>0</v>
      </c>
    </row>
    <row r="59" spans="2:16" ht="38.25">
      <c r="B59" s="67"/>
      <c r="C59" s="36">
        <v>20</v>
      </c>
      <c r="D59" s="37" t="s">
        <v>138</v>
      </c>
      <c r="E59" s="79" t="s">
        <v>326</v>
      </c>
      <c r="F59" s="37" t="s">
        <v>114</v>
      </c>
      <c r="G59" s="37" t="s">
        <v>139</v>
      </c>
      <c r="H59" s="36" t="s">
        <v>39</v>
      </c>
      <c r="I59" s="37" t="s">
        <v>140</v>
      </c>
      <c r="J59" s="38"/>
      <c r="K59" s="33">
        <v>8200</v>
      </c>
      <c r="L59" s="59"/>
      <c r="M59" s="33">
        <f t="shared" si="4"/>
        <v>0</v>
      </c>
      <c r="N59" s="62"/>
      <c r="O59" s="39">
        <v>0.2</v>
      </c>
      <c r="P59" s="40">
        <f t="shared" si="5"/>
        <v>0</v>
      </c>
    </row>
    <row r="60" spans="2:16" ht="38.25">
      <c r="B60" s="67"/>
      <c r="C60" s="36">
        <v>21</v>
      </c>
      <c r="D60" s="37" t="s">
        <v>138</v>
      </c>
      <c r="E60" s="79" t="s">
        <v>327</v>
      </c>
      <c r="F60" s="37" t="s">
        <v>76</v>
      </c>
      <c r="G60" s="37" t="s">
        <v>138</v>
      </c>
      <c r="H60" s="36" t="s">
        <v>39</v>
      </c>
      <c r="I60" s="37" t="s">
        <v>137</v>
      </c>
      <c r="J60" s="38"/>
      <c r="K60" s="33">
        <v>2520</v>
      </c>
      <c r="L60" s="59"/>
      <c r="M60" s="33">
        <f t="shared" si="4"/>
        <v>0</v>
      </c>
      <c r="N60" s="62"/>
      <c r="O60" s="39">
        <v>0.2</v>
      </c>
      <c r="P60" s="40">
        <f t="shared" si="5"/>
        <v>0</v>
      </c>
    </row>
    <row r="61" spans="2:16" ht="38.25">
      <c r="B61" s="67"/>
      <c r="C61" s="36">
        <v>22</v>
      </c>
      <c r="D61" s="37" t="s">
        <v>141</v>
      </c>
      <c r="E61" s="79" t="s">
        <v>328</v>
      </c>
      <c r="F61" s="37" t="s">
        <v>114</v>
      </c>
      <c r="G61" s="37" t="s">
        <v>142</v>
      </c>
      <c r="H61" s="36" t="s">
        <v>39</v>
      </c>
      <c r="I61" s="37" t="s">
        <v>143</v>
      </c>
      <c r="J61" s="38"/>
      <c r="K61" s="33">
        <v>4950</v>
      </c>
      <c r="L61" s="59"/>
      <c r="M61" s="33">
        <f t="shared" si="4"/>
        <v>0</v>
      </c>
      <c r="N61" s="62"/>
      <c r="O61" s="39">
        <v>0.2</v>
      </c>
      <c r="P61" s="40">
        <f t="shared" si="5"/>
        <v>0</v>
      </c>
    </row>
    <row r="62" spans="2:16" ht="38.25">
      <c r="B62" s="67"/>
      <c r="C62" s="36">
        <v>23</v>
      </c>
      <c r="D62" s="37" t="s">
        <v>141</v>
      </c>
      <c r="E62" s="79" t="s">
        <v>329</v>
      </c>
      <c r="F62" s="37" t="s">
        <v>76</v>
      </c>
      <c r="G62" s="37" t="s">
        <v>144</v>
      </c>
      <c r="H62" s="36" t="s">
        <v>39</v>
      </c>
      <c r="I62" s="37" t="s">
        <v>118</v>
      </c>
      <c r="J62" s="38"/>
      <c r="K62" s="33">
        <v>9900</v>
      </c>
      <c r="L62" s="59"/>
      <c r="M62" s="33">
        <f t="shared" si="4"/>
        <v>0</v>
      </c>
      <c r="N62" s="62"/>
      <c r="O62" s="39">
        <v>0.2</v>
      </c>
      <c r="P62" s="40">
        <f t="shared" si="5"/>
        <v>0</v>
      </c>
    </row>
    <row r="63" spans="2:16" ht="38.25">
      <c r="B63" s="67"/>
      <c r="C63" s="36">
        <v>24</v>
      </c>
      <c r="D63" s="37" t="s">
        <v>145</v>
      </c>
      <c r="E63" s="79" t="s">
        <v>330</v>
      </c>
      <c r="F63" s="37" t="s">
        <v>76</v>
      </c>
      <c r="G63" s="37" t="s">
        <v>145</v>
      </c>
      <c r="H63" s="36" t="s">
        <v>39</v>
      </c>
      <c r="I63" s="37" t="s">
        <v>146</v>
      </c>
      <c r="J63" s="38"/>
      <c r="K63" s="33">
        <v>20800</v>
      </c>
      <c r="L63" s="59"/>
      <c r="M63" s="33">
        <f t="shared" si="4"/>
        <v>0</v>
      </c>
      <c r="N63" s="62"/>
      <c r="O63" s="39">
        <v>0.2</v>
      </c>
      <c r="P63" s="40">
        <f t="shared" si="5"/>
        <v>0</v>
      </c>
    </row>
    <row r="64" spans="2:16" ht="38.25">
      <c r="B64" s="67"/>
      <c r="C64" s="36">
        <v>25</v>
      </c>
      <c r="D64" s="37" t="s">
        <v>147</v>
      </c>
      <c r="E64" s="79" t="s">
        <v>331</v>
      </c>
      <c r="F64" s="37" t="s">
        <v>76</v>
      </c>
      <c r="G64" s="37" t="s">
        <v>147</v>
      </c>
      <c r="H64" s="36" t="s">
        <v>39</v>
      </c>
      <c r="I64" s="37" t="s">
        <v>148</v>
      </c>
      <c r="J64" s="38"/>
      <c r="K64" s="33">
        <v>2850</v>
      </c>
      <c r="L64" s="59"/>
      <c r="M64" s="33">
        <f t="shared" si="4"/>
        <v>0</v>
      </c>
      <c r="N64" s="62"/>
      <c r="O64" s="39">
        <v>0.2</v>
      </c>
      <c r="P64" s="40">
        <f t="shared" si="5"/>
        <v>0</v>
      </c>
    </row>
    <row r="65" spans="2:16" ht="38.25">
      <c r="B65" s="67"/>
      <c r="C65" s="36">
        <v>26</v>
      </c>
      <c r="D65" s="37" t="s">
        <v>149</v>
      </c>
      <c r="E65" s="79" t="s">
        <v>332</v>
      </c>
      <c r="F65" s="37" t="s">
        <v>76</v>
      </c>
      <c r="G65" s="37" t="s">
        <v>149</v>
      </c>
      <c r="H65" s="36" t="s">
        <v>39</v>
      </c>
      <c r="I65" s="37" t="s">
        <v>108</v>
      </c>
      <c r="J65" s="38"/>
      <c r="K65" s="33">
        <v>7400</v>
      </c>
      <c r="L65" s="59"/>
      <c r="M65" s="33">
        <f t="shared" si="4"/>
        <v>0</v>
      </c>
      <c r="N65" s="62"/>
      <c r="O65" s="39">
        <v>0.2</v>
      </c>
      <c r="P65" s="40">
        <f t="shared" si="5"/>
        <v>0</v>
      </c>
    </row>
    <row r="66" spans="2:16" ht="38.25">
      <c r="B66" s="67"/>
      <c r="C66" s="36">
        <v>27</v>
      </c>
      <c r="D66" s="37" t="s">
        <v>150</v>
      </c>
      <c r="E66" s="79" t="s">
        <v>333</v>
      </c>
      <c r="F66" s="37" t="s">
        <v>76</v>
      </c>
      <c r="G66" s="37" t="s">
        <v>150</v>
      </c>
      <c r="H66" s="36" t="s">
        <v>39</v>
      </c>
      <c r="I66" s="37" t="s">
        <v>148</v>
      </c>
      <c r="J66" s="38"/>
      <c r="K66" s="33">
        <v>5900</v>
      </c>
      <c r="L66" s="59"/>
      <c r="M66" s="33">
        <f t="shared" si="4"/>
        <v>0</v>
      </c>
      <c r="N66" s="62"/>
      <c r="O66" s="39">
        <v>0.2</v>
      </c>
      <c r="P66" s="40">
        <f t="shared" si="5"/>
        <v>0</v>
      </c>
    </row>
    <row r="67" spans="2:16" ht="38.25">
      <c r="B67" s="67"/>
      <c r="C67" s="36">
        <v>28</v>
      </c>
      <c r="D67" s="37" t="s">
        <v>151</v>
      </c>
      <c r="E67" s="79" t="s">
        <v>334</v>
      </c>
      <c r="F67" s="37" t="s">
        <v>76</v>
      </c>
      <c r="G67" s="37" t="s">
        <v>152</v>
      </c>
      <c r="H67" s="36" t="s">
        <v>39</v>
      </c>
      <c r="I67" s="37" t="s">
        <v>153</v>
      </c>
      <c r="J67" s="38"/>
      <c r="K67" s="33">
        <v>20400</v>
      </c>
      <c r="L67" s="59"/>
      <c r="M67" s="33">
        <f t="shared" si="4"/>
        <v>0</v>
      </c>
      <c r="N67" s="62"/>
      <c r="O67" s="39">
        <v>0.2</v>
      </c>
      <c r="P67" s="40">
        <f t="shared" si="5"/>
        <v>0</v>
      </c>
    </row>
    <row r="68" spans="2:16" ht="38.25">
      <c r="B68" s="67"/>
      <c r="C68" s="36">
        <v>29</v>
      </c>
      <c r="D68" s="37" t="s">
        <v>154</v>
      </c>
      <c r="E68" s="79" t="s">
        <v>335</v>
      </c>
      <c r="F68" s="37" t="s">
        <v>76</v>
      </c>
      <c r="G68" s="37" t="s">
        <v>155</v>
      </c>
      <c r="H68" s="36" t="s">
        <v>39</v>
      </c>
      <c r="I68" s="37" t="s">
        <v>156</v>
      </c>
      <c r="J68" s="38"/>
      <c r="K68" s="33">
        <v>4800</v>
      </c>
      <c r="L68" s="59"/>
      <c r="M68" s="33">
        <f t="shared" si="4"/>
        <v>0</v>
      </c>
      <c r="N68" s="62"/>
      <c r="O68" s="39">
        <v>0.2</v>
      </c>
      <c r="P68" s="40">
        <f t="shared" si="5"/>
        <v>0</v>
      </c>
    </row>
    <row r="69" spans="2:16" ht="38.25">
      <c r="B69" s="67"/>
      <c r="C69" s="36">
        <v>30</v>
      </c>
      <c r="D69" s="37" t="s">
        <v>157</v>
      </c>
      <c r="E69" s="79" t="s">
        <v>336</v>
      </c>
      <c r="F69" s="37" t="s">
        <v>114</v>
      </c>
      <c r="G69" s="37" t="s">
        <v>157</v>
      </c>
      <c r="H69" s="36" t="s">
        <v>39</v>
      </c>
      <c r="I69" s="37" t="s">
        <v>108</v>
      </c>
      <c r="J69" s="38"/>
      <c r="K69" s="33">
        <v>5600</v>
      </c>
      <c r="L69" s="59"/>
      <c r="M69" s="33">
        <f t="shared" si="4"/>
        <v>0</v>
      </c>
      <c r="N69" s="62"/>
      <c r="O69" s="39">
        <v>0.2</v>
      </c>
      <c r="P69" s="40">
        <f t="shared" si="5"/>
        <v>0</v>
      </c>
    </row>
    <row r="70" spans="2:16" ht="38.25">
      <c r="B70" s="67"/>
      <c r="C70" s="36">
        <v>31</v>
      </c>
      <c r="D70" s="37" t="s">
        <v>158</v>
      </c>
      <c r="E70" s="79" t="s">
        <v>337</v>
      </c>
      <c r="F70" s="37" t="s">
        <v>76</v>
      </c>
      <c r="G70" s="37" t="s">
        <v>158</v>
      </c>
      <c r="H70" s="36" t="s">
        <v>39</v>
      </c>
      <c r="I70" s="37" t="s">
        <v>125</v>
      </c>
      <c r="J70" s="38"/>
      <c r="K70" s="33">
        <v>2830</v>
      </c>
      <c r="L70" s="59"/>
      <c r="M70" s="33">
        <f t="shared" si="4"/>
        <v>0</v>
      </c>
      <c r="N70" s="62"/>
      <c r="O70" s="39">
        <v>0.2</v>
      </c>
      <c r="P70" s="40">
        <f t="shared" si="5"/>
        <v>0</v>
      </c>
    </row>
    <row r="71" spans="2:16" ht="38.25">
      <c r="B71" s="67"/>
      <c r="C71" s="36">
        <v>32</v>
      </c>
      <c r="D71" s="37" t="s">
        <v>159</v>
      </c>
      <c r="E71" s="79" t="s">
        <v>338</v>
      </c>
      <c r="F71" s="37" t="s">
        <v>76</v>
      </c>
      <c r="G71" s="37" t="s">
        <v>159</v>
      </c>
      <c r="H71" s="36" t="s">
        <v>39</v>
      </c>
      <c r="I71" s="37" t="s">
        <v>148</v>
      </c>
      <c r="J71" s="38"/>
      <c r="K71" s="33">
        <v>2850</v>
      </c>
      <c r="L71" s="59"/>
      <c r="M71" s="33">
        <f t="shared" si="4"/>
        <v>0</v>
      </c>
      <c r="N71" s="62"/>
      <c r="O71" s="39">
        <v>0.2</v>
      </c>
      <c r="P71" s="40">
        <f t="shared" si="5"/>
        <v>0</v>
      </c>
    </row>
    <row r="72" spans="2:16" ht="38.25">
      <c r="B72" s="67"/>
      <c r="C72" s="36">
        <v>33</v>
      </c>
      <c r="D72" s="37" t="s">
        <v>160</v>
      </c>
      <c r="E72" s="79" t="s">
        <v>339</v>
      </c>
      <c r="F72" s="37" t="s">
        <v>76</v>
      </c>
      <c r="G72" s="37" t="s">
        <v>161</v>
      </c>
      <c r="H72" s="36" t="s">
        <v>39</v>
      </c>
      <c r="I72" s="37" t="s">
        <v>162</v>
      </c>
      <c r="J72" s="38"/>
      <c r="K72" s="33">
        <v>5800</v>
      </c>
      <c r="L72" s="59"/>
      <c r="M72" s="33">
        <f t="shared" si="4"/>
        <v>0</v>
      </c>
      <c r="N72" s="62"/>
      <c r="O72" s="39">
        <v>0.2</v>
      </c>
      <c r="P72" s="40">
        <f t="shared" si="5"/>
        <v>0</v>
      </c>
    </row>
    <row r="73" spans="2:16" ht="38.25">
      <c r="B73" s="67"/>
      <c r="C73" s="36">
        <v>34</v>
      </c>
      <c r="D73" s="37" t="s">
        <v>163</v>
      </c>
      <c r="E73" s="79" t="s">
        <v>340</v>
      </c>
      <c r="F73" s="37" t="s">
        <v>76</v>
      </c>
      <c r="G73" s="37" t="s">
        <v>164</v>
      </c>
      <c r="H73" s="36" t="s">
        <v>39</v>
      </c>
      <c r="I73" s="37" t="s">
        <v>165</v>
      </c>
      <c r="J73" s="38"/>
      <c r="K73" s="33">
        <v>4800</v>
      </c>
      <c r="L73" s="59"/>
      <c r="M73" s="33">
        <f t="shared" si="4"/>
        <v>0</v>
      </c>
      <c r="N73" s="62"/>
      <c r="O73" s="39">
        <v>0.2</v>
      </c>
      <c r="P73" s="40">
        <f t="shared" si="5"/>
        <v>0</v>
      </c>
    </row>
    <row r="74" spans="2:16" ht="38.25">
      <c r="B74" s="67"/>
      <c r="C74" s="36">
        <v>35</v>
      </c>
      <c r="D74" s="37" t="s">
        <v>166</v>
      </c>
      <c r="E74" s="79" t="s">
        <v>341</v>
      </c>
      <c r="F74" s="37" t="s">
        <v>114</v>
      </c>
      <c r="G74" s="37" t="s">
        <v>167</v>
      </c>
      <c r="H74" s="36" t="s">
        <v>39</v>
      </c>
      <c r="I74" s="37" t="s">
        <v>168</v>
      </c>
      <c r="J74" s="38"/>
      <c r="K74" s="33">
        <v>15600</v>
      </c>
      <c r="L74" s="59"/>
      <c r="M74" s="33">
        <f t="shared" si="4"/>
        <v>0</v>
      </c>
      <c r="N74" s="62"/>
      <c r="O74" s="39">
        <v>0.2</v>
      </c>
      <c r="P74" s="40">
        <f t="shared" si="5"/>
        <v>0</v>
      </c>
    </row>
    <row r="75" spans="2:16" ht="38.25">
      <c r="B75" s="67"/>
      <c r="C75" s="36">
        <v>36</v>
      </c>
      <c r="D75" s="37" t="s">
        <v>169</v>
      </c>
      <c r="E75" s="79" t="s">
        <v>342</v>
      </c>
      <c r="F75" s="37" t="s">
        <v>114</v>
      </c>
      <c r="G75" s="37" t="s">
        <v>169</v>
      </c>
      <c r="H75" s="36" t="s">
        <v>39</v>
      </c>
      <c r="I75" s="37" t="s">
        <v>170</v>
      </c>
      <c r="J75" s="38"/>
      <c r="K75" s="33">
        <v>6200</v>
      </c>
      <c r="L75" s="59"/>
      <c r="M75" s="33">
        <f t="shared" si="4"/>
        <v>0</v>
      </c>
      <c r="N75" s="62"/>
      <c r="O75" s="39">
        <v>0.2</v>
      </c>
      <c r="P75" s="40">
        <f t="shared" si="5"/>
        <v>0</v>
      </c>
    </row>
    <row r="76" spans="2:16" ht="38.25">
      <c r="B76" s="67"/>
      <c r="C76" s="36">
        <v>37</v>
      </c>
      <c r="D76" s="37" t="s">
        <v>171</v>
      </c>
      <c r="E76" s="79" t="s">
        <v>343</v>
      </c>
      <c r="F76" s="37" t="s">
        <v>76</v>
      </c>
      <c r="G76" s="37" t="s">
        <v>172</v>
      </c>
      <c r="H76" s="36" t="s">
        <v>39</v>
      </c>
      <c r="I76" s="37" t="s">
        <v>162</v>
      </c>
      <c r="J76" s="38"/>
      <c r="K76" s="33">
        <v>3500</v>
      </c>
      <c r="L76" s="59"/>
      <c r="M76" s="33">
        <f t="shared" si="4"/>
        <v>0</v>
      </c>
      <c r="N76" s="62"/>
      <c r="O76" s="39">
        <v>0.2</v>
      </c>
      <c r="P76" s="40">
        <f t="shared" si="5"/>
        <v>0</v>
      </c>
    </row>
    <row r="77" spans="2:16" ht="38.25">
      <c r="B77" s="67"/>
      <c r="C77" s="36">
        <v>38</v>
      </c>
      <c r="D77" s="37" t="s">
        <v>173</v>
      </c>
      <c r="E77" s="79" t="s">
        <v>344</v>
      </c>
      <c r="F77" s="37" t="s">
        <v>114</v>
      </c>
      <c r="G77" s="37" t="s">
        <v>173</v>
      </c>
      <c r="H77" s="36" t="s">
        <v>39</v>
      </c>
      <c r="I77" s="37" t="s">
        <v>174</v>
      </c>
      <c r="J77" s="38"/>
      <c r="K77" s="33">
        <v>3500</v>
      </c>
      <c r="L77" s="59"/>
      <c r="M77" s="33">
        <f t="shared" si="4"/>
        <v>0</v>
      </c>
      <c r="N77" s="62"/>
      <c r="O77" s="39">
        <v>0.2</v>
      </c>
      <c r="P77" s="40">
        <f t="shared" si="5"/>
        <v>0</v>
      </c>
    </row>
    <row r="78" spans="2:16" ht="38.25">
      <c r="B78" s="67"/>
      <c r="C78" s="36">
        <v>39</v>
      </c>
      <c r="D78" s="37" t="s">
        <v>175</v>
      </c>
      <c r="E78" s="79" t="s">
        <v>345</v>
      </c>
      <c r="F78" s="37" t="s">
        <v>76</v>
      </c>
      <c r="G78" s="37" t="s">
        <v>175</v>
      </c>
      <c r="H78" s="36" t="s">
        <v>39</v>
      </c>
      <c r="I78" s="37" t="s">
        <v>176</v>
      </c>
      <c r="J78" s="38"/>
      <c r="K78" s="33">
        <v>2750</v>
      </c>
      <c r="L78" s="59"/>
      <c r="M78" s="33">
        <f t="shared" si="4"/>
        <v>0</v>
      </c>
      <c r="N78" s="62"/>
      <c r="O78" s="39">
        <v>0.2</v>
      </c>
      <c r="P78" s="40">
        <f t="shared" si="5"/>
        <v>0</v>
      </c>
    </row>
    <row r="79" spans="2:16" ht="38.25">
      <c r="B79" s="67"/>
      <c r="C79" s="36">
        <v>40</v>
      </c>
      <c r="D79" s="37" t="s">
        <v>177</v>
      </c>
      <c r="E79" s="79" t="s">
        <v>346</v>
      </c>
      <c r="F79" s="37" t="s">
        <v>76</v>
      </c>
      <c r="G79" s="37" t="s">
        <v>178</v>
      </c>
      <c r="H79" s="36" t="s">
        <v>39</v>
      </c>
      <c r="I79" s="37" t="s">
        <v>162</v>
      </c>
      <c r="J79" s="38"/>
      <c r="K79" s="33">
        <v>15800</v>
      </c>
      <c r="L79" s="59"/>
      <c r="M79" s="33">
        <f t="shared" si="4"/>
        <v>0</v>
      </c>
      <c r="N79" s="62"/>
      <c r="O79" s="39">
        <v>0.2</v>
      </c>
      <c r="P79" s="40">
        <f t="shared" si="5"/>
        <v>0</v>
      </c>
    </row>
    <row r="80" spans="2:16" ht="38.25">
      <c r="B80" s="67"/>
      <c r="C80" s="36">
        <v>41</v>
      </c>
      <c r="D80" s="37" t="s">
        <v>179</v>
      </c>
      <c r="E80" s="79" t="s">
        <v>347</v>
      </c>
      <c r="F80" s="37" t="s">
        <v>114</v>
      </c>
      <c r="G80" s="37" t="s">
        <v>179</v>
      </c>
      <c r="H80" s="36" t="s">
        <v>39</v>
      </c>
      <c r="I80" s="37" t="s">
        <v>115</v>
      </c>
      <c r="J80" s="38"/>
      <c r="K80" s="33">
        <v>8400</v>
      </c>
      <c r="L80" s="59"/>
      <c r="M80" s="33">
        <f t="shared" si="4"/>
        <v>0</v>
      </c>
      <c r="N80" s="62"/>
      <c r="O80" s="39">
        <v>0.2</v>
      </c>
      <c r="P80" s="40">
        <f t="shared" si="5"/>
        <v>0</v>
      </c>
    </row>
    <row r="81" spans="2:16" ht="38.25">
      <c r="B81" s="67"/>
      <c r="C81" s="36">
        <v>42</v>
      </c>
      <c r="D81" s="37" t="s">
        <v>179</v>
      </c>
      <c r="E81" s="79" t="s">
        <v>348</v>
      </c>
      <c r="F81" s="37" t="s">
        <v>76</v>
      </c>
      <c r="G81" s="37" t="s">
        <v>179</v>
      </c>
      <c r="H81" s="36" t="s">
        <v>39</v>
      </c>
      <c r="I81" s="37" t="s">
        <v>112</v>
      </c>
      <c r="J81" s="38"/>
      <c r="K81" s="33">
        <v>5900</v>
      </c>
      <c r="L81" s="59"/>
      <c r="M81" s="33">
        <f t="shared" si="4"/>
        <v>0</v>
      </c>
      <c r="N81" s="62"/>
      <c r="O81" s="39">
        <v>0.2</v>
      </c>
      <c r="P81" s="40">
        <f t="shared" si="5"/>
        <v>0</v>
      </c>
    </row>
    <row r="82" spans="2:16" ht="38.25">
      <c r="B82" s="67"/>
      <c r="C82" s="36">
        <v>43</v>
      </c>
      <c r="D82" s="37" t="s">
        <v>180</v>
      </c>
      <c r="E82" s="79" t="s">
        <v>349</v>
      </c>
      <c r="F82" s="37" t="s">
        <v>76</v>
      </c>
      <c r="G82" s="37" t="s">
        <v>180</v>
      </c>
      <c r="H82" s="36" t="s">
        <v>39</v>
      </c>
      <c r="I82" s="37" t="s">
        <v>181</v>
      </c>
      <c r="J82" s="38"/>
      <c r="K82" s="33">
        <v>3200</v>
      </c>
      <c r="L82" s="59"/>
      <c r="M82" s="33">
        <f t="shared" si="4"/>
        <v>0</v>
      </c>
      <c r="N82" s="62"/>
      <c r="O82" s="39">
        <v>0.2</v>
      </c>
      <c r="P82" s="40">
        <f t="shared" si="5"/>
        <v>0</v>
      </c>
    </row>
    <row r="83" spans="2:16" ht="38.25">
      <c r="B83" s="67"/>
      <c r="C83" s="36">
        <v>44</v>
      </c>
      <c r="D83" s="37" t="s">
        <v>182</v>
      </c>
      <c r="E83" s="79" t="s">
        <v>350</v>
      </c>
      <c r="F83" s="37" t="s">
        <v>76</v>
      </c>
      <c r="G83" s="37" t="s">
        <v>183</v>
      </c>
      <c r="H83" s="36" t="s">
        <v>39</v>
      </c>
      <c r="I83" s="37" t="s">
        <v>112</v>
      </c>
      <c r="J83" s="38"/>
      <c r="K83" s="33">
        <v>9200</v>
      </c>
      <c r="L83" s="59"/>
      <c r="M83" s="33">
        <f t="shared" si="4"/>
        <v>0</v>
      </c>
      <c r="N83" s="62"/>
      <c r="O83" s="39">
        <v>0.2</v>
      </c>
      <c r="P83" s="40">
        <f t="shared" si="5"/>
        <v>0</v>
      </c>
    </row>
    <row r="84" spans="2:16" ht="38.25">
      <c r="B84" s="67"/>
      <c r="C84" s="36">
        <v>45</v>
      </c>
      <c r="D84" s="37" t="s">
        <v>184</v>
      </c>
      <c r="E84" s="79" t="s">
        <v>351</v>
      </c>
      <c r="F84" s="37" t="s">
        <v>76</v>
      </c>
      <c r="G84" s="37" t="s">
        <v>185</v>
      </c>
      <c r="H84" s="36" t="s">
        <v>39</v>
      </c>
      <c r="I84" s="37" t="s">
        <v>156</v>
      </c>
      <c r="J84" s="38"/>
      <c r="K84" s="33">
        <v>10250</v>
      </c>
      <c r="L84" s="60"/>
      <c r="M84" s="33">
        <f>K84*J84</f>
        <v>0</v>
      </c>
      <c r="N84" s="63"/>
      <c r="O84" s="39">
        <v>0.2</v>
      </c>
      <c r="P84" s="40">
        <f t="shared" si="5"/>
        <v>0</v>
      </c>
    </row>
    <row r="85" spans="2:16" ht="12.75">
      <c r="B85" s="67"/>
      <c r="C85" s="70" t="s">
        <v>186</v>
      </c>
      <c r="D85" s="70"/>
      <c r="E85" s="70"/>
      <c r="F85" s="70"/>
      <c r="G85" s="70"/>
      <c r="H85" s="70"/>
      <c r="I85" s="70"/>
      <c r="J85" s="71"/>
      <c r="K85" s="33"/>
      <c r="L85" s="45">
        <v>2338720</v>
      </c>
      <c r="M85" s="46">
        <f>SUM(M40:M84)</f>
        <v>0</v>
      </c>
      <c r="N85" s="51"/>
      <c r="O85" s="39"/>
      <c r="P85" s="40">
        <f>SUM(P40:P84)</f>
        <v>0</v>
      </c>
    </row>
    <row r="86" spans="2:16" ht="12.75">
      <c r="B86" s="67" t="s">
        <v>187</v>
      </c>
      <c r="C86" s="68" t="s">
        <v>188</v>
      </c>
      <c r="D86" s="68"/>
      <c r="E86" s="68"/>
      <c r="F86" s="68"/>
      <c r="G86" s="68"/>
      <c r="H86" s="68"/>
      <c r="I86" s="68"/>
      <c r="J86" s="69"/>
      <c r="K86" s="33"/>
      <c r="L86" s="40"/>
      <c r="M86" s="33"/>
      <c r="N86" s="50"/>
      <c r="O86" s="39"/>
      <c r="P86" s="40"/>
    </row>
    <row r="87" spans="2:16" ht="51">
      <c r="B87" s="67"/>
      <c r="C87" s="27" t="s">
        <v>32</v>
      </c>
      <c r="D87" s="28" t="s">
        <v>33</v>
      </c>
      <c r="E87" s="28" t="s">
        <v>42</v>
      </c>
      <c r="F87" s="24" t="s">
        <v>34</v>
      </c>
      <c r="G87" s="28" t="s">
        <v>35</v>
      </c>
      <c r="H87" s="28" t="s">
        <v>1</v>
      </c>
      <c r="I87" s="28" t="s">
        <v>36</v>
      </c>
      <c r="J87" s="34" t="s">
        <v>26</v>
      </c>
      <c r="K87" s="35" t="s">
        <v>27</v>
      </c>
      <c r="L87" s="31" t="s">
        <v>40</v>
      </c>
      <c r="M87" s="35" t="s">
        <v>37</v>
      </c>
      <c r="N87" s="49" t="s">
        <v>41</v>
      </c>
      <c r="O87" s="32" t="s">
        <v>45</v>
      </c>
      <c r="P87" s="31" t="s">
        <v>38</v>
      </c>
    </row>
    <row r="88" spans="2:16" ht="38.25">
      <c r="B88" s="67"/>
      <c r="C88" s="36">
        <v>1</v>
      </c>
      <c r="D88" s="37" t="s">
        <v>189</v>
      </c>
      <c r="E88" s="79" t="s">
        <v>352</v>
      </c>
      <c r="F88" s="37" t="s">
        <v>76</v>
      </c>
      <c r="G88" s="37" t="s">
        <v>189</v>
      </c>
      <c r="H88" s="36" t="s">
        <v>39</v>
      </c>
      <c r="I88" s="37" t="s">
        <v>53</v>
      </c>
      <c r="J88" s="38"/>
      <c r="K88" s="33">
        <v>32500</v>
      </c>
      <c r="L88" s="58">
        <v>586700</v>
      </c>
      <c r="M88" s="33">
        <f>J88*K88</f>
        <v>0</v>
      </c>
      <c r="N88" s="61">
        <v>1</v>
      </c>
      <c r="O88" s="39">
        <v>0.2</v>
      </c>
      <c r="P88" s="40">
        <f>M88*O88</f>
        <v>0</v>
      </c>
    </row>
    <row r="89" spans="2:16" ht="38.25">
      <c r="B89" s="67"/>
      <c r="C89" s="36">
        <v>2</v>
      </c>
      <c r="D89" s="37" t="s">
        <v>190</v>
      </c>
      <c r="E89" s="79" t="s">
        <v>353</v>
      </c>
      <c r="F89" s="37" t="s">
        <v>76</v>
      </c>
      <c r="G89" s="37" t="s">
        <v>190</v>
      </c>
      <c r="H89" s="36" t="s">
        <v>39</v>
      </c>
      <c r="I89" s="37" t="s">
        <v>49</v>
      </c>
      <c r="J89" s="38"/>
      <c r="K89" s="33">
        <v>5950</v>
      </c>
      <c r="L89" s="59"/>
      <c r="M89" s="33">
        <f aca="true" t="shared" si="6" ref="M89:M98">J89*K89</f>
        <v>0</v>
      </c>
      <c r="N89" s="62"/>
      <c r="O89" s="39">
        <v>0.2</v>
      </c>
      <c r="P89" s="40">
        <f aca="true" t="shared" si="7" ref="P89:P98">M89*O89</f>
        <v>0</v>
      </c>
    </row>
    <row r="90" spans="2:16" ht="38.25">
      <c r="B90" s="67"/>
      <c r="C90" s="36">
        <v>3</v>
      </c>
      <c r="D90" s="37" t="s">
        <v>191</v>
      </c>
      <c r="E90" s="79" t="s">
        <v>354</v>
      </c>
      <c r="F90" s="37" t="s">
        <v>76</v>
      </c>
      <c r="G90" s="37" t="s">
        <v>191</v>
      </c>
      <c r="H90" s="36" t="s">
        <v>39</v>
      </c>
      <c r="I90" s="37" t="s">
        <v>49</v>
      </c>
      <c r="J90" s="38"/>
      <c r="K90" s="33">
        <v>5950</v>
      </c>
      <c r="L90" s="59"/>
      <c r="M90" s="33">
        <f t="shared" si="6"/>
        <v>0</v>
      </c>
      <c r="N90" s="62"/>
      <c r="O90" s="39">
        <v>0.2</v>
      </c>
      <c r="P90" s="40">
        <f t="shared" si="7"/>
        <v>0</v>
      </c>
    </row>
    <row r="91" spans="2:16" ht="38.25">
      <c r="B91" s="67"/>
      <c r="C91" s="36">
        <v>4</v>
      </c>
      <c r="D91" s="37" t="s">
        <v>192</v>
      </c>
      <c r="E91" s="79" t="s">
        <v>355</v>
      </c>
      <c r="F91" s="37" t="s">
        <v>76</v>
      </c>
      <c r="G91" s="37" t="s">
        <v>192</v>
      </c>
      <c r="H91" s="36" t="s">
        <v>39</v>
      </c>
      <c r="I91" s="37" t="s">
        <v>49</v>
      </c>
      <c r="J91" s="38"/>
      <c r="K91" s="33">
        <v>6200</v>
      </c>
      <c r="L91" s="59"/>
      <c r="M91" s="33">
        <f t="shared" si="6"/>
        <v>0</v>
      </c>
      <c r="N91" s="62"/>
      <c r="O91" s="39">
        <v>0.2</v>
      </c>
      <c r="P91" s="40">
        <f t="shared" si="7"/>
        <v>0</v>
      </c>
    </row>
    <row r="92" spans="2:16" ht="38.25">
      <c r="B92" s="67"/>
      <c r="C92" s="36">
        <v>5</v>
      </c>
      <c r="D92" s="37" t="s">
        <v>193</v>
      </c>
      <c r="E92" s="79" t="s">
        <v>356</v>
      </c>
      <c r="F92" s="37" t="s">
        <v>76</v>
      </c>
      <c r="G92" s="37" t="s">
        <v>193</v>
      </c>
      <c r="H92" s="36" t="s">
        <v>39</v>
      </c>
      <c r="I92" s="37" t="s">
        <v>49</v>
      </c>
      <c r="J92" s="38"/>
      <c r="K92" s="33">
        <v>7400</v>
      </c>
      <c r="L92" s="59"/>
      <c r="M92" s="33">
        <f t="shared" si="6"/>
        <v>0</v>
      </c>
      <c r="N92" s="62"/>
      <c r="O92" s="39">
        <v>0.2</v>
      </c>
      <c r="P92" s="40">
        <f t="shared" si="7"/>
        <v>0</v>
      </c>
    </row>
    <row r="93" spans="2:16" ht="38.25">
      <c r="B93" s="67"/>
      <c r="C93" s="36">
        <v>6</v>
      </c>
      <c r="D93" s="37" t="s">
        <v>194</v>
      </c>
      <c r="E93" s="79" t="s">
        <v>357</v>
      </c>
      <c r="F93" s="37" t="s">
        <v>76</v>
      </c>
      <c r="G93" s="37" t="s">
        <v>194</v>
      </c>
      <c r="H93" s="36" t="s">
        <v>195</v>
      </c>
      <c r="I93" s="37" t="s">
        <v>48</v>
      </c>
      <c r="J93" s="38"/>
      <c r="K93" s="33">
        <v>23000</v>
      </c>
      <c r="L93" s="59"/>
      <c r="M93" s="33">
        <f t="shared" si="6"/>
        <v>0</v>
      </c>
      <c r="N93" s="62"/>
      <c r="O93" s="39">
        <v>0.2</v>
      </c>
      <c r="P93" s="40">
        <f t="shared" si="7"/>
        <v>0</v>
      </c>
    </row>
    <row r="94" spans="2:16" ht="38.25">
      <c r="B94" s="67"/>
      <c r="C94" s="36">
        <v>7</v>
      </c>
      <c r="D94" s="37" t="s">
        <v>196</v>
      </c>
      <c r="E94" s="79" t="s">
        <v>358</v>
      </c>
      <c r="F94" s="37" t="s">
        <v>76</v>
      </c>
      <c r="G94" s="37" t="s">
        <v>196</v>
      </c>
      <c r="H94" s="36" t="s">
        <v>195</v>
      </c>
      <c r="I94" s="37" t="s">
        <v>48</v>
      </c>
      <c r="J94" s="38"/>
      <c r="K94" s="33">
        <v>23000</v>
      </c>
      <c r="L94" s="59"/>
      <c r="M94" s="33">
        <f t="shared" si="6"/>
        <v>0</v>
      </c>
      <c r="N94" s="62"/>
      <c r="O94" s="39">
        <v>0.2</v>
      </c>
      <c r="P94" s="40">
        <f t="shared" si="7"/>
        <v>0</v>
      </c>
    </row>
    <row r="95" spans="2:16" ht="38.25">
      <c r="B95" s="67"/>
      <c r="C95" s="36">
        <v>8</v>
      </c>
      <c r="D95" s="37" t="s">
        <v>197</v>
      </c>
      <c r="E95" s="79" t="s">
        <v>359</v>
      </c>
      <c r="F95" s="37" t="s">
        <v>76</v>
      </c>
      <c r="G95" s="37" t="s">
        <v>197</v>
      </c>
      <c r="H95" s="36" t="s">
        <v>195</v>
      </c>
      <c r="I95" s="37" t="s">
        <v>48</v>
      </c>
      <c r="J95" s="38"/>
      <c r="K95" s="33">
        <v>23000</v>
      </c>
      <c r="L95" s="59"/>
      <c r="M95" s="33">
        <f t="shared" si="6"/>
        <v>0</v>
      </c>
      <c r="N95" s="62"/>
      <c r="O95" s="39">
        <v>0.2</v>
      </c>
      <c r="P95" s="40">
        <f t="shared" si="7"/>
        <v>0</v>
      </c>
    </row>
    <row r="96" spans="2:16" ht="38.25">
      <c r="B96" s="67"/>
      <c r="C96" s="36">
        <v>9</v>
      </c>
      <c r="D96" s="37" t="s">
        <v>198</v>
      </c>
      <c r="E96" s="79" t="s">
        <v>360</v>
      </c>
      <c r="F96" s="37" t="s">
        <v>76</v>
      </c>
      <c r="G96" s="37" t="s">
        <v>198</v>
      </c>
      <c r="H96" s="36" t="s">
        <v>195</v>
      </c>
      <c r="I96" s="37" t="s">
        <v>48</v>
      </c>
      <c r="J96" s="38"/>
      <c r="K96" s="33">
        <v>23000</v>
      </c>
      <c r="L96" s="59"/>
      <c r="M96" s="33">
        <f t="shared" si="6"/>
        <v>0</v>
      </c>
      <c r="N96" s="62"/>
      <c r="O96" s="39">
        <v>0.2</v>
      </c>
      <c r="P96" s="40">
        <f t="shared" si="7"/>
        <v>0</v>
      </c>
    </row>
    <row r="97" spans="2:16" ht="38.25">
      <c r="B97" s="67"/>
      <c r="C97" s="36">
        <v>10</v>
      </c>
      <c r="D97" s="37" t="s">
        <v>199</v>
      </c>
      <c r="E97" s="79" t="s">
        <v>361</v>
      </c>
      <c r="F97" s="37" t="s">
        <v>76</v>
      </c>
      <c r="G97" s="37" t="s">
        <v>199</v>
      </c>
      <c r="H97" s="36" t="s">
        <v>39</v>
      </c>
      <c r="I97" s="37" t="s">
        <v>200</v>
      </c>
      <c r="J97" s="38"/>
      <c r="K97" s="33">
        <v>8500</v>
      </c>
      <c r="L97" s="59"/>
      <c r="M97" s="33">
        <f t="shared" si="6"/>
        <v>0</v>
      </c>
      <c r="N97" s="62"/>
      <c r="O97" s="39">
        <v>0.2</v>
      </c>
      <c r="P97" s="40">
        <f t="shared" si="7"/>
        <v>0</v>
      </c>
    </row>
    <row r="98" spans="2:16" ht="38.25">
      <c r="B98" s="67"/>
      <c r="C98" s="36">
        <v>11</v>
      </c>
      <c r="D98" s="37" t="s">
        <v>201</v>
      </c>
      <c r="E98" s="79" t="s">
        <v>362</v>
      </c>
      <c r="F98" s="37" t="s">
        <v>76</v>
      </c>
      <c r="G98" s="37" t="s">
        <v>201</v>
      </c>
      <c r="H98" s="36" t="s">
        <v>39</v>
      </c>
      <c r="I98" s="37">
        <v>1</v>
      </c>
      <c r="J98" s="38"/>
      <c r="K98" s="33">
        <v>8250</v>
      </c>
      <c r="L98" s="60"/>
      <c r="M98" s="33">
        <f t="shared" si="6"/>
        <v>0</v>
      </c>
      <c r="N98" s="63"/>
      <c r="O98" s="39">
        <v>0.2</v>
      </c>
      <c r="P98" s="40">
        <f t="shared" si="7"/>
        <v>0</v>
      </c>
    </row>
    <row r="99" spans="2:16" ht="12.75">
      <c r="B99" s="67"/>
      <c r="C99" s="70" t="s">
        <v>202</v>
      </c>
      <c r="D99" s="70"/>
      <c r="E99" s="70"/>
      <c r="F99" s="70"/>
      <c r="G99" s="70"/>
      <c r="H99" s="70"/>
      <c r="I99" s="70"/>
      <c r="J99" s="71"/>
      <c r="K99" s="33"/>
      <c r="L99" s="40">
        <v>586700</v>
      </c>
      <c r="M99" s="33">
        <f>SUM(M88:M98)</f>
        <v>0</v>
      </c>
      <c r="N99" s="50"/>
      <c r="O99" s="39"/>
      <c r="P99" s="40">
        <f>SUM(P88:P98)</f>
        <v>0</v>
      </c>
    </row>
    <row r="100" spans="2:16" ht="12.75">
      <c r="B100" s="67" t="s">
        <v>203</v>
      </c>
      <c r="C100" s="68" t="s">
        <v>204</v>
      </c>
      <c r="D100" s="68"/>
      <c r="E100" s="68"/>
      <c r="F100" s="68"/>
      <c r="G100" s="68"/>
      <c r="H100" s="68"/>
      <c r="I100" s="68"/>
      <c r="J100" s="69"/>
      <c r="K100" s="33"/>
      <c r="L100" s="40"/>
      <c r="M100" s="33"/>
      <c r="N100" s="50"/>
      <c r="O100" s="39"/>
      <c r="P100" s="40"/>
    </row>
    <row r="101" spans="2:16" ht="51">
      <c r="B101" s="67"/>
      <c r="C101" s="27" t="s">
        <v>32</v>
      </c>
      <c r="D101" s="28" t="s">
        <v>33</v>
      </c>
      <c r="E101" s="28" t="s">
        <v>42</v>
      </c>
      <c r="F101" s="24" t="s">
        <v>34</v>
      </c>
      <c r="G101" s="28" t="s">
        <v>35</v>
      </c>
      <c r="H101" s="28" t="s">
        <v>1</v>
      </c>
      <c r="I101" s="28" t="s">
        <v>36</v>
      </c>
      <c r="J101" s="34" t="s">
        <v>26</v>
      </c>
      <c r="K101" s="35" t="s">
        <v>27</v>
      </c>
      <c r="L101" s="31" t="s">
        <v>40</v>
      </c>
      <c r="M101" s="35" t="s">
        <v>37</v>
      </c>
      <c r="N101" s="49" t="s">
        <v>41</v>
      </c>
      <c r="O101" s="32" t="s">
        <v>45</v>
      </c>
      <c r="P101" s="31" t="s">
        <v>38</v>
      </c>
    </row>
    <row r="102" spans="2:16" ht="38.25">
      <c r="B102" s="67"/>
      <c r="C102" s="36">
        <v>1</v>
      </c>
      <c r="D102" s="37" t="s">
        <v>205</v>
      </c>
      <c r="E102" s="79" t="s">
        <v>363</v>
      </c>
      <c r="F102" s="37" t="s">
        <v>76</v>
      </c>
      <c r="G102" s="37" t="s">
        <v>205</v>
      </c>
      <c r="H102" s="36" t="s">
        <v>39</v>
      </c>
      <c r="I102" s="37" t="s">
        <v>53</v>
      </c>
      <c r="J102" s="38"/>
      <c r="K102" s="33">
        <v>36550</v>
      </c>
      <c r="L102" s="58">
        <v>764700</v>
      </c>
      <c r="M102" s="33">
        <f>K102*J102</f>
        <v>0</v>
      </c>
      <c r="N102" s="61">
        <v>1</v>
      </c>
      <c r="O102" s="39">
        <v>0.2</v>
      </c>
      <c r="P102" s="40">
        <f>M102*O102</f>
        <v>0</v>
      </c>
    </row>
    <row r="103" spans="2:16" ht="38.25">
      <c r="B103" s="67"/>
      <c r="C103" s="36">
        <v>2</v>
      </c>
      <c r="D103" s="37" t="s">
        <v>190</v>
      </c>
      <c r="E103" s="79" t="s">
        <v>364</v>
      </c>
      <c r="F103" s="37" t="s">
        <v>76</v>
      </c>
      <c r="G103" s="37" t="s">
        <v>190</v>
      </c>
      <c r="H103" s="36" t="s">
        <v>39</v>
      </c>
      <c r="I103" s="37" t="s">
        <v>49</v>
      </c>
      <c r="J103" s="38"/>
      <c r="K103" s="33">
        <v>6800</v>
      </c>
      <c r="L103" s="59"/>
      <c r="M103" s="33">
        <f aca="true" t="shared" si="8" ref="M103:M113">K103*J103</f>
        <v>0</v>
      </c>
      <c r="N103" s="62"/>
      <c r="O103" s="39">
        <v>0.2</v>
      </c>
      <c r="P103" s="40">
        <f aca="true" t="shared" si="9" ref="P103:P113">M103*O103</f>
        <v>0</v>
      </c>
    </row>
    <row r="104" spans="2:16" ht="38.25">
      <c r="B104" s="67"/>
      <c r="C104" s="36">
        <v>3</v>
      </c>
      <c r="D104" s="37" t="s">
        <v>191</v>
      </c>
      <c r="E104" s="79" t="s">
        <v>365</v>
      </c>
      <c r="F104" s="37" t="s">
        <v>76</v>
      </c>
      <c r="G104" s="37" t="s">
        <v>191</v>
      </c>
      <c r="H104" s="36" t="s">
        <v>39</v>
      </c>
      <c r="I104" s="37" t="s">
        <v>49</v>
      </c>
      <c r="J104" s="38"/>
      <c r="K104" s="33">
        <v>6800</v>
      </c>
      <c r="L104" s="59"/>
      <c r="M104" s="33">
        <f t="shared" si="8"/>
        <v>0</v>
      </c>
      <c r="N104" s="62"/>
      <c r="O104" s="39">
        <v>0.2</v>
      </c>
      <c r="P104" s="40">
        <f t="shared" si="9"/>
        <v>0</v>
      </c>
    </row>
    <row r="105" spans="2:16" ht="38.25">
      <c r="B105" s="67"/>
      <c r="C105" s="36">
        <v>4</v>
      </c>
      <c r="D105" s="37" t="s">
        <v>206</v>
      </c>
      <c r="E105" s="79" t="s">
        <v>366</v>
      </c>
      <c r="F105" s="37" t="s">
        <v>76</v>
      </c>
      <c r="G105" s="37" t="s">
        <v>206</v>
      </c>
      <c r="H105" s="36" t="s">
        <v>39</v>
      </c>
      <c r="I105" s="37" t="s">
        <v>49</v>
      </c>
      <c r="J105" s="38"/>
      <c r="K105" s="33">
        <v>6200</v>
      </c>
      <c r="L105" s="59"/>
      <c r="M105" s="33">
        <f t="shared" si="8"/>
        <v>0</v>
      </c>
      <c r="N105" s="62"/>
      <c r="O105" s="39">
        <v>0.2</v>
      </c>
      <c r="P105" s="40">
        <f t="shared" si="9"/>
        <v>0</v>
      </c>
    </row>
    <row r="106" spans="2:16" ht="38.25">
      <c r="B106" s="67"/>
      <c r="C106" s="36">
        <v>5</v>
      </c>
      <c r="D106" s="37" t="s">
        <v>193</v>
      </c>
      <c r="E106" s="79" t="s">
        <v>367</v>
      </c>
      <c r="F106" s="37" t="s">
        <v>76</v>
      </c>
      <c r="G106" s="37" t="s">
        <v>193</v>
      </c>
      <c r="H106" s="36" t="s">
        <v>39</v>
      </c>
      <c r="I106" s="37" t="s">
        <v>49</v>
      </c>
      <c r="J106" s="38"/>
      <c r="K106" s="33">
        <v>7400</v>
      </c>
      <c r="L106" s="59"/>
      <c r="M106" s="33">
        <f t="shared" si="8"/>
        <v>0</v>
      </c>
      <c r="N106" s="62"/>
      <c r="O106" s="39">
        <v>0.2</v>
      </c>
      <c r="P106" s="40">
        <f t="shared" si="9"/>
        <v>0</v>
      </c>
    </row>
    <row r="107" spans="2:16" ht="38.25">
      <c r="B107" s="67"/>
      <c r="C107" s="36">
        <v>6</v>
      </c>
      <c r="D107" s="37" t="s">
        <v>207</v>
      </c>
      <c r="E107" s="79" t="s">
        <v>368</v>
      </c>
      <c r="F107" s="37" t="s">
        <v>76</v>
      </c>
      <c r="G107" s="37" t="s">
        <v>207</v>
      </c>
      <c r="H107" s="36" t="s">
        <v>39</v>
      </c>
      <c r="I107" s="37" t="s">
        <v>46</v>
      </c>
      <c r="J107" s="38"/>
      <c r="K107" s="33">
        <v>8200</v>
      </c>
      <c r="L107" s="59"/>
      <c r="M107" s="33">
        <f t="shared" si="8"/>
        <v>0</v>
      </c>
      <c r="N107" s="62"/>
      <c r="O107" s="39">
        <v>0.2</v>
      </c>
      <c r="P107" s="40">
        <f t="shared" si="9"/>
        <v>0</v>
      </c>
    </row>
    <row r="108" spans="2:16" ht="38.25">
      <c r="B108" s="67"/>
      <c r="C108" s="36">
        <v>7</v>
      </c>
      <c r="D108" s="37" t="s">
        <v>194</v>
      </c>
      <c r="E108" s="79" t="s">
        <v>369</v>
      </c>
      <c r="F108" s="37" t="s">
        <v>76</v>
      </c>
      <c r="G108" s="37" t="s">
        <v>194</v>
      </c>
      <c r="H108" s="36" t="s">
        <v>195</v>
      </c>
      <c r="I108" s="37" t="s">
        <v>48</v>
      </c>
      <c r="J108" s="38"/>
      <c r="K108" s="33">
        <v>26000</v>
      </c>
      <c r="L108" s="59"/>
      <c r="M108" s="33">
        <f t="shared" si="8"/>
        <v>0</v>
      </c>
      <c r="N108" s="62"/>
      <c r="O108" s="39">
        <v>0.2</v>
      </c>
      <c r="P108" s="40">
        <f t="shared" si="9"/>
        <v>0</v>
      </c>
    </row>
    <row r="109" spans="2:16" ht="38.25">
      <c r="B109" s="67"/>
      <c r="C109" s="36">
        <v>8</v>
      </c>
      <c r="D109" s="37" t="s">
        <v>196</v>
      </c>
      <c r="E109" s="79" t="s">
        <v>370</v>
      </c>
      <c r="F109" s="37" t="s">
        <v>76</v>
      </c>
      <c r="G109" s="37" t="s">
        <v>196</v>
      </c>
      <c r="H109" s="36" t="s">
        <v>195</v>
      </c>
      <c r="I109" s="37" t="s">
        <v>48</v>
      </c>
      <c r="J109" s="38"/>
      <c r="K109" s="33">
        <v>26000</v>
      </c>
      <c r="L109" s="59"/>
      <c r="M109" s="33">
        <f t="shared" si="8"/>
        <v>0</v>
      </c>
      <c r="N109" s="62"/>
      <c r="O109" s="39">
        <v>0.2</v>
      </c>
      <c r="P109" s="40">
        <f t="shared" si="9"/>
        <v>0</v>
      </c>
    </row>
    <row r="110" spans="2:16" ht="38.25">
      <c r="B110" s="67"/>
      <c r="C110" s="36">
        <v>9</v>
      </c>
      <c r="D110" s="37" t="s">
        <v>197</v>
      </c>
      <c r="E110" s="79" t="s">
        <v>371</v>
      </c>
      <c r="F110" s="37" t="s">
        <v>76</v>
      </c>
      <c r="G110" s="37" t="s">
        <v>197</v>
      </c>
      <c r="H110" s="36" t="s">
        <v>195</v>
      </c>
      <c r="I110" s="37" t="s">
        <v>48</v>
      </c>
      <c r="J110" s="38"/>
      <c r="K110" s="33">
        <v>26000</v>
      </c>
      <c r="L110" s="59"/>
      <c r="M110" s="33">
        <f t="shared" si="8"/>
        <v>0</v>
      </c>
      <c r="N110" s="62"/>
      <c r="O110" s="39">
        <v>0.2</v>
      </c>
      <c r="P110" s="40">
        <f t="shared" si="9"/>
        <v>0</v>
      </c>
    </row>
    <row r="111" spans="2:16" ht="38.25">
      <c r="B111" s="67"/>
      <c r="C111" s="36">
        <v>10</v>
      </c>
      <c r="D111" s="37" t="s">
        <v>208</v>
      </c>
      <c r="E111" s="79" t="s">
        <v>372</v>
      </c>
      <c r="F111" s="37" t="s">
        <v>76</v>
      </c>
      <c r="G111" s="37" t="s">
        <v>208</v>
      </c>
      <c r="H111" s="36" t="s">
        <v>195</v>
      </c>
      <c r="I111" s="37" t="s">
        <v>48</v>
      </c>
      <c r="J111" s="38"/>
      <c r="K111" s="33">
        <v>26000</v>
      </c>
      <c r="L111" s="59"/>
      <c r="M111" s="33">
        <f t="shared" si="8"/>
        <v>0</v>
      </c>
      <c r="N111" s="62"/>
      <c r="O111" s="39">
        <v>0.2</v>
      </c>
      <c r="P111" s="40">
        <f t="shared" si="9"/>
        <v>0</v>
      </c>
    </row>
    <row r="112" spans="2:16" ht="38.25">
      <c r="B112" s="67"/>
      <c r="C112" s="36">
        <v>11</v>
      </c>
      <c r="D112" s="37" t="s">
        <v>209</v>
      </c>
      <c r="E112" s="79" t="s">
        <v>373</v>
      </c>
      <c r="F112" s="37" t="s">
        <v>76</v>
      </c>
      <c r="G112" s="37" t="s">
        <v>209</v>
      </c>
      <c r="H112" s="36" t="s">
        <v>195</v>
      </c>
      <c r="I112" s="37" t="s">
        <v>48</v>
      </c>
      <c r="J112" s="38"/>
      <c r="K112" s="33">
        <v>26000</v>
      </c>
      <c r="L112" s="59"/>
      <c r="M112" s="33">
        <f t="shared" si="8"/>
        <v>0</v>
      </c>
      <c r="N112" s="62"/>
      <c r="O112" s="39">
        <v>0.2</v>
      </c>
      <c r="P112" s="40">
        <f t="shared" si="9"/>
        <v>0</v>
      </c>
    </row>
    <row r="113" spans="2:16" ht="38.25">
      <c r="B113" s="67"/>
      <c r="C113" s="36">
        <v>12</v>
      </c>
      <c r="D113" s="37" t="s">
        <v>198</v>
      </c>
      <c r="E113" s="79" t="s">
        <v>374</v>
      </c>
      <c r="F113" s="37" t="s">
        <v>76</v>
      </c>
      <c r="G113" s="37" t="s">
        <v>198</v>
      </c>
      <c r="H113" s="36" t="s">
        <v>195</v>
      </c>
      <c r="I113" s="37" t="s">
        <v>48</v>
      </c>
      <c r="J113" s="38"/>
      <c r="K113" s="33">
        <v>26000</v>
      </c>
      <c r="L113" s="60"/>
      <c r="M113" s="33">
        <f t="shared" si="8"/>
        <v>0</v>
      </c>
      <c r="N113" s="63"/>
      <c r="O113" s="39">
        <v>0.2</v>
      </c>
      <c r="P113" s="40">
        <f t="shared" si="9"/>
        <v>0</v>
      </c>
    </row>
    <row r="114" spans="2:16" ht="12.75">
      <c r="B114" s="67"/>
      <c r="C114" s="70" t="s">
        <v>210</v>
      </c>
      <c r="D114" s="70"/>
      <c r="E114" s="70"/>
      <c r="F114" s="70"/>
      <c r="G114" s="70"/>
      <c r="H114" s="70"/>
      <c r="I114" s="70"/>
      <c r="J114" s="71"/>
      <c r="K114" s="33"/>
      <c r="L114" s="40">
        <v>764700</v>
      </c>
      <c r="M114" s="33">
        <f>SUM(M102:M113)</f>
        <v>0</v>
      </c>
      <c r="N114" s="50"/>
      <c r="O114" s="39"/>
      <c r="P114" s="40">
        <f>SUM(P102:P113)</f>
        <v>0</v>
      </c>
    </row>
    <row r="115" spans="2:16" ht="12.75">
      <c r="B115" s="67" t="s">
        <v>211</v>
      </c>
      <c r="C115" s="68" t="s">
        <v>212</v>
      </c>
      <c r="D115" s="68"/>
      <c r="E115" s="68"/>
      <c r="F115" s="68"/>
      <c r="G115" s="68"/>
      <c r="H115" s="68"/>
      <c r="I115" s="68"/>
      <c r="J115" s="69"/>
      <c r="K115" s="33"/>
      <c r="L115" s="40"/>
      <c r="M115" s="33"/>
      <c r="N115" s="50"/>
      <c r="O115" s="39"/>
      <c r="P115" s="40"/>
    </row>
    <row r="116" spans="2:16" ht="51">
      <c r="B116" s="67"/>
      <c r="C116" s="27" t="s">
        <v>32</v>
      </c>
      <c r="D116" s="28" t="s">
        <v>33</v>
      </c>
      <c r="E116" s="28" t="s">
        <v>42</v>
      </c>
      <c r="F116" s="24" t="s">
        <v>34</v>
      </c>
      <c r="G116" s="28" t="s">
        <v>35</v>
      </c>
      <c r="H116" s="28" t="s">
        <v>1</v>
      </c>
      <c r="I116" s="28" t="s">
        <v>36</v>
      </c>
      <c r="J116" s="34" t="s">
        <v>26</v>
      </c>
      <c r="K116" s="35" t="s">
        <v>27</v>
      </c>
      <c r="L116" s="31" t="s">
        <v>40</v>
      </c>
      <c r="M116" s="35" t="s">
        <v>37</v>
      </c>
      <c r="N116" s="49" t="s">
        <v>41</v>
      </c>
      <c r="O116" s="32" t="s">
        <v>45</v>
      </c>
      <c r="P116" s="31" t="s">
        <v>38</v>
      </c>
    </row>
    <row r="117" spans="2:16" ht="38.25">
      <c r="B117" s="67"/>
      <c r="C117" s="36">
        <v>1</v>
      </c>
      <c r="D117" s="37" t="s">
        <v>51</v>
      </c>
      <c r="E117" s="79" t="s">
        <v>375</v>
      </c>
      <c r="F117" s="37" t="s">
        <v>76</v>
      </c>
      <c r="G117" s="37" t="s">
        <v>51</v>
      </c>
      <c r="H117" s="36" t="s">
        <v>39</v>
      </c>
      <c r="I117" s="37" t="s">
        <v>213</v>
      </c>
      <c r="J117" s="38"/>
      <c r="K117" s="33">
        <v>4320</v>
      </c>
      <c r="L117" s="58">
        <v>6469882</v>
      </c>
      <c r="M117" s="33">
        <f>J117*K117</f>
        <v>0</v>
      </c>
      <c r="N117" s="61">
        <v>1</v>
      </c>
      <c r="O117" s="39">
        <v>0.2</v>
      </c>
      <c r="P117" s="40">
        <f>M117*O117</f>
        <v>0</v>
      </c>
    </row>
    <row r="118" spans="2:16" ht="38.25">
      <c r="B118" s="67"/>
      <c r="C118" s="36">
        <v>2</v>
      </c>
      <c r="D118" s="37" t="s">
        <v>214</v>
      </c>
      <c r="E118" s="79" t="s">
        <v>376</v>
      </c>
      <c r="F118" s="37" t="s">
        <v>76</v>
      </c>
      <c r="G118" s="37" t="s">
        <v>214</v>
      </c>
      <c r="H118" s="36" t="s">
        <v>39</v>
      </c>
      <c r="I118" s="37" t="s">
        <v>215</v>
      </c>
      <c r="J118" s="38"/>
      <c r="K118" s="33">
        <v>35100</v>
      </c>
      <c r="L118" s="59"/>
      <c r="M118" s="33">
        <f aca="true" t="shared" si="10" ref="M118:M151">J118*K118</f>
        <v>0</v>
      </c>
      <c r="N118" s="62"/>
      <c r="O118" s="39">
        <v>0.2</v>
      </c>
      <c r="P118" s="40">
        <f aca="true" t="shared" si="11" ref="P118:P151">M118*O118</f>
        <v>0</v>
      </c>
    </row>
    <row r="119" spans="2:16" ht="38.25">
      <c r="B119" s="67"/>
      <c r="C119" s="36">
        <v>3</v>
      </c>
      <c r="D119" s="37" t="s">
        <v>216</v>
      </c>
      <c r="E119" s="79" t="s">
        <v>377</v>
      </c>
      <c r="F119" s="37" t="s">
        <v>76</v>
      </c>
      <c r="G119" s="37" t="s">
        <v>216</v>
      </c>
      <c r="H119" s="36" t="s">
        <v>39</v>
      </c>
      <c r="I119" s="37" t="s">
        <v>217</v>
      </c>
      <c r="J119" s="38"/>
      <c r="K119" s="33">
        <v>7425</v>
      </c>
      <c r="L119" s="59"/>
      <c r="M119" s="33">
        <f t="shared" si="10"/>
        <v>0</v>
      </c>
      <c r="N119" s="62"/>
      <c r="O119" s="39">
        <v>0.2</v>
      </c>
      <c r="P119" s="40">
        <f t="shared" si="11"/>
        <v>0</v>
      </c>
    </row>
    <row r="120" spans="2:16" ht="38.25">
      <c r="B120" s="67"/>
      <c r="C120" s="36">
        <v>4</v>
      </c>
      <c r="D120" s="37" t="s">
        <v>218</v>
      </c>
      <c r="E120" s="79" t="s">
        <v>378</v>
      </c>
      <c r="F120" s="37" t="s">
        <v>76</v>
      </c>
      <c r="G120" s="37" t="s">
        <v>218</v>
      </c>
      <c r="H120" s="36" t="s">
        <v>39</v>
      </c>
      <c r="I120" s="37" t="s">
        <v>219</v>
      </c>
      <c r="J120" s="38"/>
      <c r="K120" s="33">
        <v>17360</v>
      </c>
      <c r="L120" s="59"/>
      <c r="M120" s="33">
        <f t="shared" si="10"/>
        <v>0</v>
      </c>
      <c r="N120" s="62"/>
      <c r="O120" s="39">
        <v>0.2</v>
      </c>
      <c r="P120" s="40">
        <f t="shared" si="11"/>
        <v>0</v>
      </c>
    </row>
    <row r="121" spans="2:16" ht="38.25">
      <c r="B121" s="67"/>
      <c r="C121" s="36">
        <v>5</v>
      </c>
      <c r="D121" s="37" t="s">
        <v>220</v>
      </c>
      <c r="E121" s="79" t="s">
        <v>379</v>
      </c>
      <c r="F121" s="37" t="s">
        <v>76</v>
      </c>
      <c r="G121" s="37" t="s">
        <v>220</v>
      </c>
      <c r="H121" s="36" t="s">
        <v>39</v>
      </c>
      <c r="I121" s="37" t="s">
        <v>219</v>
      </c>
      <c r="J121" s="38"/>
      <c r="K121" s="33">
        <v>17360</v>
      </c>
      <c r="L121" s="59"/>
      <c r="M121" s="33">
        <f t="shared" si="10"/>
        <v>0</v>
      </c>
      <c r="N121" s="62"/>
      <c r="O121" s="39">
        <v>0.2</v>
      </c>
      <c r="P121" s="40">
        <f t="shared" si="11"/>
        <v>0</v>
      </c>
    </row>
    <row r="122" spans="2:16" ht="38.25">
      <c r="B122" s="67"/>
      <c r="C122" s="36">
        <v>6</v>
      </c>
      <c r="D122" s="37" t="s">
        <v>221</v>
      </c>
      <c r="E122" s="79" t="s">
        <v>380</v>
      </c>
      <c r="F122" s="37" t="s">
        <v>76</v>
      </c>
      <c r="G122" s="37" t="s">
        <v>221</v>
      </c>
      <c r="H122" s="36" t="s">
        <v>39</v>
      </c>
      <c r="I122" s="37" t="s">
        <v>222</v>
      </c>
      <c r="J122" s="38"/>
      <c r="K122" s="33">
        <v>17325</v>
      </c>
      <c r="L122" s="59"/>
      <c r="M122" s="33">
        <f t="shared" si="10"/>
        <v>0</v>
      </c>
      <c r="N122" s="62"/>
      <c r="O122" s="39">
        <v>0.2</v>
      </c>
      <c r="P122" s="40">
        <f t="shared" si="11"/>
        <v>0</v>
      </c>
    </row>
    <row r="123" spans="2:16" ht="38.25">
      <c r="B123" s="67"/>
      <c r="C123" s="36">
        <v>7</v>
      </c>
      <c r="D123" s="37" t="s">
        <v>223</v>
      </c>
      <c r="E123" s="79" t="s">
        <v>381</v>
      </c>
      <c r="F123" s="37" t="s">
        <v>76</v>
      </c>
      <c r="G123" s="37" t="s">
        <v>224</v>
      </c>
      <c r="H123" s="36" t="s">
        <v>39</v>
      </c>
      <c r="I123" s="37" t="s">
        <v>225</v>
      </c>
      <c r="J123" s="38"/>
      <c r="K123" s="33">
        <v>6700</v>
      </c>
      <c r="L123" s="59"/>
      <c r="M123" s="33">
        <f t="shared" si="10"/>
        <v>0</v>
      </c>
      <c r="N123" s="62"/>
      <c r="O123" s="39">
        <v>0.2</v>
      </c>
      <c r="P123" s="40">
        <f t="shared" si="11"/>
        <v>0</v>
      </c>
    </row>
    <row r="124" spans="2:16" ht="38.25">
      <c r="B124" s="67"/>
      <c r="C124" s="36">
        <v>8</v>
      </c>
      <c r="D124" s="37" t="s">
        <v>226</v>
      </c>
      <c r="E124" s="79" t="s">
        <v>382</v>
      </c>
      <c r="F124" s="37" t="s">
        <v>76</v>
      </c>
      <c r="G124" s="37" t="s">
        <v>227</v>
      </c>
      <c r="H124" s="36" t="s">
        <v>39</v>
      </c>
      <c r="I124" s="37" t="s">
        <v>228</v>
      </c>
      <c r="J124" s="38"/>
      <c r="K124" s="33">
        <v>15625</v>
      </c>
      <c r="L124" s="59"/>
      <c r="M124" s="33">
        <f t="shared" si="10"/>
        <v>0</v>
      </c>
      <c r="N124" s="62"/>
      <c r="O124" s="39">
        <v>0.2</v>
      </c>
      <c r="P124" s="40">
        <f t="shared" si="11"/>
        <v>0</v>
      </c>
    </row>
    <row r="125" spans="2:16" ht="38.25">
      <c r="B125" s="67"/>
      <c r="C125" s="36">
        <v>9</v>
      </c>
      <c r="D125" s="37" t="s">
        <v>229</v>
      </c>
      <c r="E125" s="79" t="s">
        <v>383</v>
      </c>
      <c r="F125" s="37" t="s">
        <v>76</v>
      </c>
      <c r="G125" s="37" t="s">
        <v>229</v>
      </c>
      <c r="H125" s="36" t="s">
        <v>39</v>
      </c>
      <c r="I125" s="37" t="s">
        <v>222</v>
      </c>
      <c r="J125" s="38"/>
      <c r="K125" s="33">
        <v>17325</v>
      </c>
      <c r="L125" s="59"/>
      <c r="M125" s="33">
        <f t="shared" si="10"/>
        <v>0</v>
      </c>
      <c r="N125" s="62"/>
      <c r="O125" s="39">
        <v>0.2</v>
      </c>
      <c r="P125" s="40">
        <f t="shared" si="11"/>
        <v>0</v>
      </c>
    </row>
    <row r="126" spans="2:16" ht="38.25">
      <c r="B126" s="67"/>
      <c r="C126" s="36">
        <v>10</v>
      </c>
      <c r="D126" s="37" t="s">
        <v>230</v>
      </c>
      <c r="E126" s="79" t="s">
        <v>384</v>
      </c>
      <c r="F126" s="37" t="s">
        <v>76</v>
      </c>
      <c r="G126" s="37" t="s">
        <v>230</v>
      </c>
      <c r="H126" s="36" t="s">
        <v>39</v>
      </c>
      <c r="I126" s="37" t="s">
        <v>231</v>
      </c>
      <c r="J126" s="38"/>
      <c r="K126" s="33">
        <v>16250</v>
      </c>
      <c r="L126" s="59"/>
      <c r="M126" s="33">
        <f t="shared" si="10"/>
        <v>0</v>
      </c>
      <c r="N126" s="62"/>
      <c r="O126" s="39">
        <v>0.2</v>
      </c>
      <c r="P126" s="40">
        <f t="shared" si="11"/>
        <v>0</v>
      </c>
    </row>
    <row r="127" spans="2:16" ht="38.25">
      <c r="B127" s="67"/>
      <c r="C127" s="36">
        <v>11</v>
      </c>
      <c r="D127" s="37" t="s">
        <v>232</v>
      </c>
      <c r="E127" s="79" t="s">
        <v>385</v>
      </c>
      <c r="F127" s="37" t="s">
        <v>76</v>
      </c>
      <c r="G127" s="37" t="s">
        <v>232</v>
      </c>
      <c r="H127" s="36" t="s">
        <v>39</v>
      </c>
      <c r="I127" s="37" t="s">
        <v>233</v>
      </c>
      <c r="J127" s="38"/>
      <c r="K127" s="33">
        <v>9300</v>
      </c>
      <c r="L127" s="59"/>
      <c r="M127" s="33">
        <f t="shared" si="10"/>
        <v>0</v>
      </c>
      <c r="N127" s="62"/>
      <c r="O127" s="39">
        <v>0.2</v>
      </c>
      <c r="P127" s="40">
        <f t="shared" si="11"/>
        <v>0</v>
      </c>
    </row>
    <row r="128" spans="2:16" ht="38.25">
      <c r="B128" s="67"/>
      <c r="C128" s="36">
        <v>12</v>
      </c>
      <c r="D128" s="37" t="s">
        <v>234</v>
      </c>
      <c r="E128" s="79" t="s">
        <v>386</v>
      </c>
      <c r="F128" s="37" t="s">
        <v>76</v>
      </c>
      <c r="G128" s="37" t="s">
        <v>234</v>
      </c>
      <c r="H128" s="36" t="s">
        <v>39</v>
      </c>
      <c r="I128" s="37" t="s">
        <v>235</v>
      </c>
      <c r="J128" s="38"/>
      <c r="K128" s="33">
        <v>10440</v>
      </c>
      <c r="L128" s="59"/>
      <c r="M128" s="33">
        <f t="shared" si="10"/>
        <v>0</v>
      </c>
      <c r="N128" s="62"/>
      <c r="O128" s="39">
        <v>0.2</v>
      </c>
      <c r="P128" s="40">
        <f t="shared" si="11"/>
        <v>0</v>
      </c>
    </row>
    <row r="129" spans="2:16" ht="38.25">
      <c r="B129" s="67"/>
      <c r="C129" s="36">
        <v>13</v>
      </c>
      <c r="D129" s="37" t="s">
        <v>236</v>
      </c>
      <c r="E129" s="79" t="s">
        <v>387</v>
      </c>
      <c r="F129" s="37" t="s">
        <v>76</v>
      </c>
      <c r="G129" s="37" t="s">
        <v>236</v>
      </c>
      <c r="H129" s="36" t="s">
        <v>39</v>
      </c>
      <c r="I129" s="37" t="s">
        <v>129</v>
      </c>
      <c r="J129" s="38"/>
      <c r="K129" s="33">
        <v>5808</v>
      </c>
      <c r="L129" s="59"/>
      <c r="M129" s="33">
        <f t="shared" si="10"/>
        <v>0</v>
      </c>
      <c r="N129" s="62"/>
      <c r="O129" s="39">
        <v>0.2</v>
      </c>
      <c r="P129" s="40">
        <f t="shared" si="11"/>
        <v>0</v>
      </c>
    </row>
    <row r="130" spans="2:16" ht="38.25">
      <c r="B130" s="67"/>
      <c r="C130" s="36">
        <v>14</v>
      </c>
      <c r="D130" s="37" t="s">
        <v>237</v>
      </c>
      <c r="E130" s="79" t="s">
        <v>388</v>
      </c>
      <c r="F130" s="37" t="s">
        <v>76</v>
      </c>
      <c r="G130" s="37" t="s">
        <v>237</v>
      </c>
      <c r="H130" s="36" t="s">
        <v>39</v>
      </c>
      <c r="I130" s="37" t="s">
        <v>238</v>
      </c>
      <c r="J130" s="38"/>
      <c r="K130" s="33">
        <v>6200</v>
      </c>
      <c r="L130" s="59"/>
      <c r="M130" s="33">
        <f t="shared" si="10"/>
        <v>0</v>
      </c>
      <c r="N130" s="62"/>
      <c r="O130" s="39">
        <v>0.2</v>
      </c>
      <c r="P130" s="40">
        <f t="shared" si="11"/>
        <v>0</v>
      </c>
    </row>
    <row r="131" spans="2:16" ht="38.25">
      <c r="B131" s="67"/>
      <c r="C131" s="36">
        <v>15</v>
      </c>
      <c r="D131" s="37" t="s">
        <v>239</v>
      </c>
      <c r="E131" s="79" t="s">
        <v>389</v>
      </c>
      <c r="F131" s="37" t="s">
        <v>76</v>
      </c>
      <c r="G131" s="37" t="s">
        <v>239</v>
      </c>
      <c r="H131" s="36" t="s">
        <v>39</v>
      </c>
      <c r="I131" s="37" t="s">
        <v>240</v>
      </c>
      <c r="J131" s="38"/>
      <c r="K131" s="33">
        <v>2244</v>
      </c>
      <c r="L131" s="59"/>
      <c r="M131" s="33">
        <f t="shared" si="10"/>
        <v>0</v>
      </c>
      <c r="N131" s="62"/>
      <c r="O131" s="39">
        <v>0.2</v>
      </c>
      <c r="P131" s="40">
        <f t="shared" si="11"/>
        <v>0</v>
      </c>
    </row>
    <row r="132" spans="2:16" ht="38.25">
      <c r="B132" s="67"/>
      <c r="C132" s="36">
        <v>16</v>
      </c>
      <c r="D132" s="37" t="s">
        <v>241</v>
      </c>
      <c r="E132" s="79" t="s">
        <v>390</v>
      </c>
      <c r="F132" s="37" t="s">
        <v>76</v>
      </c>
      <c r="G132" s="37" t="s">
        <v>241</v>
      </c>
      <c r="H132" s="36" t="s">
        <v>39</v>
      </c>
      <c r="I132" s="37" t="s">
        <v>217</v>
      </c>
      <c r="J132" s="38"/>
      <c r="K132" s="33">
        <v>8250</v>
      </c>
      <c r="L132" s="59"/>
      <c r="M132" s="33">
        <f t="shared" si="10"/>
        <v>0</v>
      </c>
      <c r="N132" s="62"/>
      <c r="O132" s="39">
        <v>0.2</v>
      </c>
      <c r="P132" s="40">
        <f t="shared" si="11"/>
        <v>0</v>
      </c>
    </row>
    <row r="133" spans="2:16" ht="38.25">
      <c r="B133" s="67"/>
      <c r="C133" s="36">
        <v>17</v>
      </c>
      <c r="D133" s="37" t="s">
        <v>242</v>
      </c>
      <c r="E133" s="79" t="s">
        <v>391</v>
      </c>
      <c r="F133" s="37" t="s">
        <v>76</v>
      </c>
      <c r="G133" s="37" t="s">
        <v>242</v>
      </c>
      <c r="H133" s="36" t="s">
        <v>39</v>
      </c>
      <c r="I133" s="37" t="s">
        <v>243</v>
      </c>
      <c r="J133" s="38"/>
      <c r="K133" s="33">
        <v>7686</v>
      </c>
      <c r="L133" s="59"/>
      <c r="M133" s="33">
        <f t="shared" si="10"/>
        <v>0</v>
      </c>
      <c r="N133" s="62"/>
      <c r="O133" s="39">
        <v>0.2</v>
      </c>
      <c r="P133" s="40">
        <f t="shared" si="11"/>
        <v>0</v>
      </c>
    </row>
    <row r="134" spans="2:16" ht="38.25">
      <c r="B134" s="67"/>
      <c r="C134" s="36">
        <v>18</v>
      </c>
      <c r="D134" s="37" t="s">
        <v>244</v>
      </c>
      <c r="E134" s="79" t="s">
        <v>392</v>
      </c>
      <c r="F134" s="37" t="s">
        <v>76</v>
      </c>
      <c r="G134" s="37" t="s">
        <v>245</v>
      </c>
      <c r="H134" s="36" t="s">
        <v>39</v>
      </c>
      <c r="I134" s="37" t="s">
        <v>235</v>
      </c>
      <c r="J134" s="38"/>
      <c r="K134" s="33">
        <v>7920</v>
      </c>
      <c r="L134" s="59"/>
      <c r="M134" s="33">
        <f t="shared" si="10"/>
        <v>0</v>
      </c>
      <c r="N134" s="62"/>
      <c r="O134" s="39">
        <v>0.2</v>
      </c>
      <c r="P134" s="40">
        <f t="shared" si="11"/>
        <v>0</v>
      </c>
    </row>
    <row r="135" spans="2:16" ht="38.25">
      <c r="B135" s="67"/>
      <c r="C135" s="36">
        <v>19</v>
      </c>
      <c r="D135" s="37" t="s">
        <v>246</v>
      </c>
      <c r="E135" s="79" t="s">
        <v>393</v>
      </c>
      <c r="F135" s="37" t="s">
        <v>76</v>
      </c>
      <c r="G135" s="37" t="s">
        <v>246</v>
      </c>
      <c r="H135" s="36" t="s">
        <v>39</v>
      </c>
      <c r="I135" s="37" t="s">
        <v>153</v>
      </c>
      <c r="J135" s="38"/>
      <c r="K135" s="33">
        <v>37920</v>
      </c>
      <c r="L135" s="59"/>
      <c r="M135" s="33">
        <f t="shared" si="10"/>
        <v>0</v>
      </c>
      <c r="N135" s="62"/>
      <c r="O135" s="39">
        <v>0.2</v>
      </c>
      <c r="P135" s="40">
        <f t="shared" si="11"/>
        <v>0</v>
      </c>
    </row>
    <row r="136" spans="2:16" ht="38.25">
      <c r="B136" s="67"/>
      <c r="C136" s="36">
        <v>20</v>
      </c>
      <c r="D136" s="37" t="s">
        <v>247</v>
      </c>
      <c r="E136" s="79" t="s">
        <v>394</v>
      </c>
      <c r="F136" s="37" t="s">
        <v>76</v>
      </c>
      <c r="G136" s="37" t="s">
        <v>248</v>
      </c>
      <c r="H136" s="36" t="s">
        <v>39</v>
      </c>
      <c r="I136" s="37" t="s">
        <v>249</v>
      </c>
      <c r="J136" s="38"/>
      <c r="K136" s="33">
        <v>14000</v>
      </c>
      <c r="L136" s="59"/>
      <c r="M136" s="33">
        <f t="shared" si="10"/>
        <v>0</v>
      </c>
      <c r="N136" s="62"/>
      <c r="O136" s="39">
        <v>0.2</v>
      </c>
      <c r="P136" s="40">
        <f t="shared" si="11"/>
        <v>0</v>
      </c>
    </row>
    <row r="137" spans="2:16" ht="38.25">
      <c r="B137" s="67"/>
      <c r="C137" s="36">
        <v>21</v>
      </c>
      <c r="D137" s="37" t="s">
        <v>250</v>
      </c>
      <c r="E137" s="79" t="s">
        <v>395</v>
      </c>
      <c r="F137" s="37" t="s">
        <v>76</v>
      </c>
      <c r="G137" s="37" t="s">
        <v>250</v>
      </c>
      <c r="H137" s="36" t="s">
        <v>39</v>
      </c>
      <c r="I137" s="37" t="s">
        <v>235</v>
      </c>
      <c r="J137" s="38"/>
      <c r="K137" s="33">
        <v>21600</v>
      </c>
      <c r="L137" s="59"/>
      <c r="M137" s="33">
        <f t="shared" si="10"/>
        <v>0</v>
      </c>
      <c r="N137" s="62"/>
      <c r="O137" s="39">
        <v>0.2</v>
      </c>
      <c r="P137" s="40">
        <f t="shared" si="11"/>
        <v>0</v>
      </c>
    </row>
    <row r="138" spans="2:16" ht="38.25">
      <c r="B138" s="67"/>
      <c r="C138" s="36">
        <v>22</v>
      </c>
      <c r="D138" s="37" t="s">
        <v>251</v>
      </c>
      <c r="E138" s="79" t="s">
        <v>396</v>
      </c>
      <c r="F138" s="37" t="s">
        <v>76</v>
      </c>
      <c r="G138" s="37" t="s">
        <v>252</v>
      </c>
      <c r="H138" s="36" t="s">
        <v>39</v>
      </c>
      <c r="I138" s="37" t="s">
        <v>253</v>
      </c>
      <c r="J138" s="38"/>
      <c r="K138" s="33">
        <v>5850</v>
      </c>
      <c r="L138" s="59"/>
      <c r="M138" s="33">
        <f t="shared" si="10"/>
        <v>0</v>
      </c>
      <c r="N138" s="62"/>
      <c r="O138" s="39">
        <v>0.2</v>
      </c>
      <c r="P138" s="40">
        <f t="shared" si="11"/>
        <v>0</v>
      </c>
    </row>
    <row r="139" spans="2:16" ht="38.25">
      <c r="B139" s="67"/>
      <c r="C139" s="36">
        <v>23</v>
      </c>
      <c r="D139" s="37" t="s">
        <v>254</v>
      </c>
      <c r="E139" s="79" t="s">
        <v>397</v>
      </c>
      <c r="F139" s="37" t="s">
        <v>76</v>
      </c>
      <c r="G139" s="37" t="s">
        <v>255</v>
      </c>
      <c r="H139" s="36" t="s">
        <v>39</v>
      </c>
      <c r="I139" s="37" t="s">
        <v>256</v>
      </c>
      <c r="J139" s="38"/>
      <c r="K139" s="33">
        <v>9675</v>
      </c>
      <c r="L139" s="59"/>
      <c r="M139" s="33">
        <f t="shared" si="10"/>
        <v>0</v>
      </c>
      <c r="N139" s="62"/>
      <c r="O139" s="39">
        <v>0.2</v>
      </c>
      <c r="P139" s="40">
        <f t="shared" si="11"/>
        <v>0</v>
      </c>
    </row>
    <row r="140" spans="2:16" ht="38.25">
      <c r="B140" s="67"/>
      <c r="C140" s="36">
        <v>24</v>
      </c>
      <c r="D140" s="37" t="s">
        <v>257</v>
      </c>
      <c r="E140" s="79" t="s">
        <v>398</v>
      </c>
      <c r="F140" s="37" t="s">
        <v>76</v>
      </c>
      <c r="G140" s="37" t="s">
        <v>258</v>
      </c>
      <c r="H140" s="36" t="s">
        <v>39</v>
      </c>
      <c r="I140" s="37" t="s">
        <v>259</v>
      </c>
      <c r="J140" s="38"/>
      <c r="K140" s="33">
        <v>14000</v>
      </c>
      <c r="L140" s="59"/>
      <c r="M140" s="33">
        <f t="shared" si="10"/>
        <v>0</v>
      </c>
      <c r="N140" s="62"/>
      <c r="O140" s="39">
        <v>0.2</v>
      </c>
      <c r="P140" s="40">
        <f t="shared" si="11"/>
        <v>0</v>
      </c>
    </row>
    <row r="141" spans="2:16" ht="38.25">
      <c r="B141" s="67"/>
      <c r="C141" s="36">
        <v>25</v>
      </c>
      <c r="D141" s="37" t="s">
        <v>260</v>
      </c>
      <c r="E141" s="79" t="s">
        <v>399</v>
      </c>
      <c r="F141" s="37" t="s">
        <v>76</v>
      </c>
      <c r="G141" s="37" t="s">
        <v>261</v>
      </c>
      <c r="H141" s="36" t="s">
        <v>39</v>
      </c>
      <c r="I141" s="37" t="s">
        <v>262</v>
      </c>
      <c r="J141" s="38"/>
      <c r="K141" s="33">
        <v>8100</v>
      </c>
      <c r="L141" s="59"/>
      <c r="M141" s="33">
        <f t="shared" si="10"/>
        <v>0</v>
      </c>
      <c r="N141" s="62"/>
      <c r="O141" s="39">
        <v>0.2</v>
      </c>
      <c r="P141" s="40">
        <f t="shared" si="11"/>
        <v>0</v>
      </c>
    </row>
    <row r="142" spans="2:16" ht="38.25">
      <c r="B142" s="67"/>
      <c r="C142" s="36">
        <v>26</v>
      </c>
      <c r="D142" s="37" t="s">
        <v>263</v>
      </c>
      <c r="E142" s="79" t="s">
        <v>400</v>
      </c>
      <c r="F142" s="37" t="s">
        <v>76</v>
      </c>
      <c r="G142" s="37" t="s">
        <v>264</v>
      </c>
      <c r="H142" s="36" t="s">
        <v>39</v>
      </c>
      <c r="I142" s="37" t="s">
        <v>265</v>
      </c>
      <c r="J142" s="38"/>
      <c r="K142" s="33">
        <v>8100</v>
      </c>
      <c r="L142" s="59"/>
      <c r="M142" s="33">
        <f t="shared" si="10"/>
        <v>0</v>
      </c>
      <c r="N142" s="62"/>
      <c r="O142" s="39">
        <v>0.2</v>
      </c>
      <c r="P142" s="40">
        <f t="shared" si="11"/>
        <v>0</v>
      </c>
    </row>
    <row r="143" spans="2:16" ht="38.25">
      <c r="B143" s="67"/>
      <c r="C143" s="36">
        <v>27</v>
      </c>
      <c r="D143" s="37" t="s">
        <v>266</v>
      </c>
      <c r="E143" s="79" t="s">
        <v>401</v>
      </c>
      <c r="F143" s="37" t="s">
        <v>76</v>
      </c>
      <c r="G143" s="37" t="s">
        <v>266</v>
      </c>
      <c r="H143" s="36" t="s">
        <v>39</v>
      </c>
      <c r="I143" s="37" t="s">
        <v>235</v>
      </c>
      <c r="J143" s="38"/>
      <c r="K143" s="33">
        <v>4140</v>
      </c>
      <c r="L143" s="59"/>
      <c r="M143" s="33">
        <f t="shared" si="10"/>
        <v>0</v>
      </c>
      <c r="N143" s="62"/>
      <c r="O143" s="39">
        <v>0.2</v>
      </c>
      <c r="P143" s="40">
        <f t="shared" si="11"/>
        <v>0</v>
      </c>
    </row>
    <row r="144" spans="2:16" ht="38.25">
      <c r="B144" s="67"/>
      <c r="C144" s="36">
        <v>28</v>
      </c>
      <c r="D144" s="37" t="s">
        <v>267</v>
      </c>
      <c r="E144" s="79" t="s">
        <v>402</v>
      </c>
      <c r="F144" s="37" t="s">
        <v>76</v>
      </c>
      <c r="G144" s="37" t="s">
        <v>267</v>
      </c>
      <c r="H144" s="36" t="s">
        <v>39</v>
      </c>
      <c r="I144" s="37" t="s">
        <v>240</v>
      </c>
      <c r="J144" s="38"/>
      <c r="K144" s="33">
        <v>3100</v>
      </c>
      <c r="L144" s="59"/>
      <c r="M144" s="33">
        <f t="shared" si="10"/>
        <v>0</v>
      </c>
      <c r="N144" s="62"/>
      <c r="O144" s="39">
        <v>0.2</v>
      </c>
      <c r="P144" s="40">
        <f t="shared" si="11"/>
        <v>0</v>
      </c>
    </row>
    <row r="145" spans="2:16" ht="38.25">
      <c r="B145" s="67"/>
      <c r="C145" s="36">
        <v>29</v>
      </c>
      <c r="D145" s="37" t="s">
        <v>160</v>
      </c>
      <c r="E145" s="79" t="s">
        <v>403</v>
      </c>
      <c r="F145" s="37" t="s">
        <v>76</v>
      </c>
      <c r="G145" s="37" t="s">
        <v>268</v>
      </c>
      <c r="H145" s="36" t="s">
        <v>39</v>
      </c>
      <c r="I145" s="37" t="s">
        <v>228</v>
      </c>
      <c r="J145" s="38"/>
      <c r="K145" s="33">
        <v>9875</v>
      </c>
      <c r="L145" s="59"/>
      <c r="M145" s="33">
        <f t="shared" si="10"/>
        <v>0</v>
      </c>
      <c r="N145" s="62"/>
      <c r="O145" s="39">
        <v>0.2</v>
      </c>
      <c r="P145" s="40">
        <f t="shared" si="11"/>
        <v>0</v>
      </c>
    </row>
    <row r="146" spans="2:16" ht="38.25">
      <c r="B146" s="67"/>
      <c r="C146" s="36">
        <v>30</v>
      </c>
      <c r="D146" s="37" t="s">
        <v>102</v>
      </c>
      <c r="E146" s="79" t="s">
        <v>404</v>
      </c>
      <c r="F146" s="37" t="s">
        <v>76</v>
      </c>
      <c r="G146" s="37" t="s">
        <v>102</v>
      </c>
      <c r="H146" s="36" t="s">
        <v>39</v>
      </c>
      <c r="I146" s="37" t="s">
        <v>269</v>
      </c>
      <c r="J146" s="38"/>
      <c r="K146" s="33">
        <v>6720</v>
      </c>
      <c r="L146" s="59"/>
      <c r="M146" s="33">
        <f t="shared" si="10"/>
        <v>0</v>
      </c>
      <c r="N146" s="62"/>
      <c r="O146" s="39">
        <v>0.2</v>
      </c>
      <c r="P146" s="40">
        <f t="shared" si="11"/>
        <v>0</v>
      </c>
    </row>
    <row r="147" spans="2:16" ht="38.25">
      <c r="B147" s="67"/>
      <c r="C147" s="36">
        <v>31</v>
      </c>
      <c r="D147" s="37" t="s">
        <v>270</v>
      </c>
      <c r="E147" s="79" t="s">
        <v>405</v>
      </c>
      <c r="F147" s="37" t="s">
        <v>76</v>
      </c>
      <c r="G147" s="37" t="s">
        <v>271</v>
      </c>
      <c r="H147" s="36" t="s">
        <v>39</v>
      </c>
      <c r="I147" s="37" t="s">
        <v>272</v>
      </c>
      <c r="J147" s="38"/>
      <c r="K147" s="33">
        <v>9135</v>
      </c>
      <c r="L147" s="59"/>
      <c r="M147" s="33">
        <f t="shared" si="10"/>
        <v>0</v>
      </c>
      <c r="N147" s="62"/>
      <c r="O147" s="39">
        <v>0.2</v>
      </c>
      <c r="P147" s="40">
        <f t="shared" si="11"/>
        <v>0</v>
      </c>
    </row>
    <row r="148" spans="2:16" ht="38.25">
      <c r="B148" s="67"/>
      <c r="C148" s="36">
        <v>32</v>
      </c>
      <c r="D148" s="37" t="s">
        <v>273</v>
      </c>
      <c r="E148" s="79" t="s">
        <v>406</v>
      </c>
      <c r="F148" s="37" t="s">
        <v>76</v>
      </c>
      <c r="G148" s="37" t="s">
        <v>273</v>
      </c>
      <c r="H148" s="36" t="s">
        <v>39</v>
      </c>
      <c r="I148" s="37" t="s">
        <v>274</v>
      </c>
      <c r="J148" s="38"/>
      <c r="K148" s="33">
        <v>36000</v>
      </c>
      <c r="L148" s="59"/>
      <c r="M148" s="33">
        <f t="shared" si="10"/>
        <v>0</v>
      </c>
      <c r="N148" s="62"/>
      <c r="O148" s="39">
        <v>0.2</v>
      </c>
      <c r="P148" s="40">
        <f t="shared" si="11"/>
        <v>0</v>
      </c>
    </row>
    <row r="149" spans="2:16" ht="38.25">
      <c r="B149" s="67"/>
      <c r="C149" s="36">
        <v>33</v>
      </c>
      <c r="D149" s="37" t="s">
        <v>275</v>
      </c>
      <c r="E149" s="79" t="s">
        <v>407</v>
      </c>
      <c r="F149" s="37" t="s">
        <v>76</v>
      </c>
      <c r="G149" s="37" t="s">
        <v>276</v>
      </c>
      <c r="H149" s="36" t="s">
        <v>39</v>
      </c>
      <c r="I149" s="37" t="s">
        <v>243</v>
      </c>
      <c r="J149" s="38"/>
      <c r="K149" s="33">
        <v>5670</v>
      </c>
      <c r="L149" s="59"/>
      <c r="M149" s="33">
        <f t="shared" si="10"/>
        <v>0</v>
      </c>
      <c r="N149" s="62"/>
      <c r="O149" s="39">
        <v>0.2</v>
      </c>
      <c r="P149" s="40">
        <f t="shared" si="11"/>
        <v>0</v>
      </c>
    </row>
    <row r="150" spans="2:16" ht="38.25">
      <c r="B150" s="67"/>
      <c r="C150" s="36">
        <v>34</v>
      </c>
      <c r="D150" s="37" t="s">
        <v>277</v>
      </c>
      <c r="E150" s="79" t="s">
        <v>408</v>
      </c>
      <c r="F150" s="37" t="s">
        <v>76</v>
      </c>
      <c r="G150" s="37" t="s">
        <v>277</v>
      </c>
      <c r="H150" s="36" t="s">
        <v>39</v>
      </c>
      <c r="I150" s="37" t="s">
        <v>228</v>
      </c>
      <c r="J150" s="38"/>
      <c r="K150" s="33">
        <v>14375</v>
      </c>
      <c r="L150" s="59"/>
      <c r="M150" s="33">
        <f t="shared" si="10"/>
        <v>0</v>
      </c>
      <c r="N150" s="62"/>
      <c r="O150" s="39">
        <v>0.2</v>
      </c>
      <c r="P150" s="40">
        <f t="shared" si="11"/>
        <v>0</v>
      </c>
    </row>
    <row r="151" spans="2:16" ht="38.25">
      <c r="B151" s="67"/>
      <c r="C151" s="36">
        <v>35</v>
      </c>
      <c r="D151" s="37" t="s">
        <v>180</v>
      </c>
      <c r="E151" s="79" t="s">
        <v>409</v>
      </c>
      <c r="F151" s="37" t="s">
        <v>76</v>
      </c>
      <c r="G151" s="37" t="s">
        <v>180</v>
      </c>
      <c r="H151" s="36" t="s">
        <v>39</v>
      </c>
      <c r="I151" s="37" t="s">
        <v>278</v>
      </c>
      <c r="J151" s="38"/>
      <c r="K151" s="33">
        <v>7950</v>
      </c>
      <c r="L151" s="60"/>
      <c r="M151" s="33">
        <f t="shared" si="10"/>
        <v>0</v>
      </c>
      <c r="N151" s="63"/>
      <c r="O151" s="39">
        <v>0.2</v>
      </c>
      <c r="P151" s="40">
        <f t="shared" si="11"/>
        <v>0</v>
      </c>
    </row>
    <row r="152" spans="2:16" ht="12.75">
      <c r="B152" s="67"/>
      <c r="C152" s="70" t="s">
        <v>279</v>
      </c>
      <c r="D152" s="70"/>
      <c r="E152" s="70"/>
      <c r="F152" s="70"/>
      <c r="G152" s="70"/>
      <c r="H152" s="70"/>
      <c r="I152" s="70"/>
      <c r="J152" s="71"/>
      <c r="K152" s="33"/>
      <c r="L152" s="40">
        <v>6469882</v>
      </c>
      <c r="M152" s="33">
        <f>SUM(M117:M151)</f>
        <v>0</v>
      </c>
      <c r="N152" s="50"/>
      <c r="O152" s="39"/>
      <c r="P152" s="40">
        <f>SUM(P117:P151)</f>
        <v>0</v>
      </c>
    </row>
    <row r="153" spans="2:16" ht="12.75">
      <c r="B153" s="67" t="s">
        <v>280</v>
      </c>
      <c r="C153" s="68" t="s">
        <v>281</v>
      </c>
      <c r="D153" s="68"/>
      <c r="E153" s="68"/>
      <c r="F153" s="68"/>
      <c r="G153" s="68"/>
      <c r="H153" s="68"/>
      <c r="I153" s="68"/>
      <c r="J153" s="69"/>
      <c r="K153" s="33"/>
      <c r="L153" s="40"/>
      <c r="M153" s="33"/>
      <c r="N153" s="50"/>
      <c r="O153" s="39"/>
      <c r="P153" s="40"/>
    </row>
    <row r="154" spans="2:16" ht="51">
      <c r="B154" s="67"/>
      <c r="C154" s="27" t="s">
        <v>32</v>
      </c>
      <c r="D154" s="28" t="s">
        <v>33</v>
      </c>
      <c r="E154" s="28" t="s">
        <v>42</v>
      </c>
      <c r="F154" s="24" t="s">
        <v>34</v>
      </c>
      <c r="G154" s="28" t="s">
        <v>35</v>
      </c>
      <c r="H154" s="28" t="s">
        <v>1</v>
      </c>
      <c r="I154" s="28" t="s">
        <v>36</v>
      </c>
      <c r="J154" s="34" t="s">
        <v>26</v>
      </c>
      <c r="K154" s="35" t="s">
        <v>27</v>
      </c>
      <c r="L154" s="31" t="s">
        <v>40</v>
      </c>
      <c r="M154" s="35" t="s">
        <v>37</v>
      </c>
      <c r="N154" s="49" t="s">
        <v>41</v>
      </c>
      <c r="O154" s="32" t="s">
        <v>45</v>
      </c>
      <c r="P154" s="31" t="s">
        <v>38</v>
      </c>
    </row>
    <row r="155" spans="2:16" ht="38.25">
      <c r="B155" s="67"/>
      <c r="C155" s="36">
        <v>1</v>
      </c>
      <c r="D155" s="37" t="s">
        <v>282</v>
      </c>
      <c r="E155" s="79" t="s">
        <v>410</v>
      </c>
      <c r="F155" s="37" t="s">
        <v>76</v>
      </c>
      <c r="G155" s="37" t="s">
        <v>282</v>
      </c>
      <c r="H155" s="36" t="s">
        <v>39</v>
      </c>
      <c r="I155" s="37" t="s">
        <v>283</v>
      </c>
      <c r="J155" s="38"/>
      <c r="K155" s="33">
        <v>290000</v>
      </c>
      <c r="L155" s="40">
        <v>4640000</v>
      </c>
      <c r="M155" s="33">
        <f>ROUND(J155*K155,2)</f>
        <v>0</v>
      </c>
      <c r="N155" s="50">
        <v>1</v>
      </c>
      <c r="O155" s="39">
        <v>0.2</v>
      </c>
      <c r="P155" s="40">
        <f>M155*O155</f>
        <v>0</v>
      </c>
    </row>
    <row r="156" spans="2:16" ht="12.75">
      <c r="B156" s="67"/>
      <c r="C156" s="71" t="s">
        <v>284</v>
      </c>
      <c r="D156" s="72"/>
      <c r="E156" s="72"/>
      <c r="F156" s="72"/>
      <c r="G156" s="72"/>
      <c r="H156" s="72"/>
      <c r="I156" s="72"/>
      <c r="J156" s="72"/>
      <c r="K156" s="73"/>
      <c r="L156" s="40">
        <f>SUM(L155)</f>
        <v>4640000</v>
      </c>
      <c r="M156" s="33">
        <f>SUM(M155)</f>
        <v>0</v>
      </c>
      <c r="N156" s="50"/>
      <c r="O156" s="39"/>
      <c r="P156" s="40">
        <f>SUM(P155)</f>
        <v>0</v>
      </c>
    </row>
    <row r="157" spans="2:16" ht="12.75" customHeight="1">
      <c r="B157" s="64" t="s">
        <v>54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47">
        <f>L17+L25+L37+L85+L99+L114+L152+L156</f>
        <v>16768450</v>
      </c>
      <c r="M157" s="56">
        <f>M17+M25+M37+M85+M99+M114+M152+M156</f>
        <v>0</v>
      </c>
      <c r="N157" s="52"/>
      <c r="O157" s="47">
        <f>O17+O25+O37+O85+O99+O114+O152+O156</f>
        <v>0</v>
      </c>
      <c r="P157" s="47">
        <f>P17+P25+P37+P85+P99+P114+P152+P156</f>
        <v>0</v>
      </c>
    </row>
    <row r="158" spans="2:16" ht="12.75">
      <c r="B158" s="64" t="s">
        <v>25</v>
      </c>
      <c r="C158" s="65"/>
      <c r="D158" s="65"/>
      <c r="E158" s="65"/>
      <c r="F158" s="65"/>
      <c r="G158" s="65"/>
      <c r="H158" s="65"/>
      <c r="I158" s="65"/>
      <c r="J158" s="65"/>
      <c r="K158" s="66"/>
      <c r="L158" s="44"/>
      <c r="M158" s="57">
        <f>P157</f>
        <v>0</v>
      </c>
      <c r="N158" s="53"/>
      <c r="O158" s="44"/>
      <c r="P158" s="44"/>
    </row>
    <row r="159" spans="2:16" ht="12.75" customHeight="1">
      <c r="B159" s="64" t="s">
        <v>285</v>
      </c>
      <c r="C159" s="65"/>
      <c r="D159" s="65"/>
      <c r="E159" s="65"/>
      <c r="F159" s="65"/>
      <c r="G159" s="65"/>
      <c r="H159" s="65"/>
      <c r="I159" s="65"/>
      <c r="J159" s="65"/>
      <c r="K159" s="66"/>
      <c r="L159" s="44"/>
      <c r="M159" s="57">
        <f>M157+M158</f>
        <v>0</v>
      </c>
      <c r="N159" s="53"/>
      <c r="O159" s="44"/>
      <c r="P159" s="44"/>
    </row>
  </sheetData>
  <sheetProtection/>
  <mergeCells count="43">
    <mergeCell ref="B26:B37"/>
    <mergeCell ref="C26:J26"/>
    <mergeCell ref="C37:J37"/>
    <mergeCell ref="B38:B85"/>
    <mergeCell ref="B2:P2"/>
    <mergeCell ref="B4:P4"/>
    <mergeCell ref="C99:J99"/>
    <mergeCell ref="B100:B114"/>
    <mergeCell ref="C100:J100"/>
    <mergeCell ref="C114:J114"/>
    <mergeCell ref="B8:B17"/>
    <mergeCell ref="C8:J8"/>
    <mergeCell ref="C17:J17"/>
    <mergeCell ref="B18:B25"/>
    <mergeCell ref="C18:J18"/>
    <mergeCell ref="C25:J25"/>
    <mergeCell ref="B159:K159"/>
    <mergeCell ref="B115:B152"/>
    <mergeCell ref="C115:J115"/>
    <mergeCell ref="C152:J152"/>
    <mergeCell ref="B153:B156"/>
    <mergeCell ref="C153:J153"/>
    <mergeCell ref="C156:K156"/>
    <mergeCell ref="L88:L98"/>
    <mergeCell ref="L40:L84"/>
    <mergeCell ref="L28:L36"/>
    <mergeCell ref="L20:L24"/>
    <mergeCell ref="B157:K157"/>
    <mergeCell ref="B158:K158"/>
    <mergeCell ref="C38:J38"/>
    <mergeCell ref="C85:J85"/>
    <mergeCell ref="B86:B99"/>
    <mergeCell ref="C86:J86"/>
    <mergeCell ref="L10:L16"/>
    <mergeCell ref="N117:N151"/>
    <mergeCell ref="N102:N113"/>
    <mergeCell ref="N88:N98"/>
    <mergeCell ref="N40:N84"/>
    <mergeCell ref="N28:N36"/>
    <mergeCell ref="N20:N24"/>
    <mergeCell ref="N10:N16"/>
    <mergeCell ref="L117:L151"/>
    <mergeCell ref="L102:L113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1" t="s">
        <v>24</v>
      </c>
      <c r="C2" s="1"/>
      <c r="D2" s="1"/>
      <c r="E2" s="2" t="s">
        <v>55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'Score d.o.o.- specifikacija '!L157</f>
        <v>16768450</v>
      </c>
      <c r="F6" s="11">
        <f>'Score d.o.o.- specifikacija '!M157</f>
        <v>0</v>
      </c>
      <c r="G6" s="12">
        <f>'Score d.o.o.- specifikacija '!M159</f>
        <v>0</v>
      </c>
    </row>
    <row r="7" spans="2:7" ht="24.75" customHeight="1" thickBot="1">
      <c r="B7" s="4" t="s">
        <v>6</v>
      </c>
      <c r="C7" s="13" t="s">
        <v>7</v>
      </c>
      <c r="D7" s="3"/>
      <c r="E7" s="76" t="s">
        <v>8</v>
      </c>
      <c r="F7" s="77"/>
      <c r="G7" s="78"/>
    </row>
    <row r="8" spans="2:7" ht="20.25" customHeight="1" thickBot="1">
      <c r="B8" s="9"/>
      <c r="C8" s="10"/>
      <c r="D8" s="3"/>
      <c r="E8" s="14">
        <f>E6/1000</f>
        <v>16768.45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0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2020-04-26T18:47:49Z</dcterms:modified>
  <cp:category/>
  <cp:version/>
  <cp:contentType/>
  <cp:contentStatus/>
</cp:coreProperties>
</file>