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IT d.o.o. - Specifikacija" sheetId="1" r:id="rId1"/>
    <sheet name="Mit d.o.o. - Obrazac KVI" sheetId="2" r:id="rId2"/>
  </sheets>
  <definedNames>
    <definedName name="_xlnm.Print_Area" localSheetId="1">'Mit d.o.o. - Obrazac KVI'!$A$1:$H$22</definedName>
  </definedNames>
  <calcPr fullCalcOnLoad="1"/>
</workbook>
</file>

<file path=xl/sharedStrings.xml><?xml version="1.0" encoding="utf-8"?>
<sst xmlns="http://schemas.openxmlformats.org/spreadsheetml/2006/main" count="277" uniqueCount="166">
  <si>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</si>
  <si>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</si>
  <si>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</si>
  <si>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</si>
  <si>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</si>
  <si>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</si>
  <si>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</si>
  <si>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</si>
  <si>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</si>
  <si>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</si>
  <si>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</si>
  <si>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</si>
  <si>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</si>
  <si>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</si>
  <si>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</si>
  <si>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</si>
  <si>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</si>
  <si>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</si>
  <si>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</si>
  <si>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</si>
  <si>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</si>
  <si>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</si>
  <si>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</si>
  <si>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</si>
  <si>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</si>
  <si>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</si>
  <si>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</si>
  <si>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</si>
  <si>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</si>
  <si>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</si>
  <si>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</si>
  <si>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Партија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</si>
  <si>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</si>
  <si>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</si>
  <si>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</si>
  <si>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</si>
  <si>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</si>
  <si>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</si>
  <si>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</si>
  <si>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</si>
  <si>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</si>
  <si>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</si>
  <si>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УКУПНА ВРЕДНОСТ  БЕЗ ПДВ-а</t>
  </si>
  <si>
    <t>УКУПНА ВРЕДНОСТ  СА ПДВ-ом</t>
  </si>
  <si>
    <t>Шифра предметног добра</t>
  </si>
  <si>
    <t>Стопа ПДВ-а</t>
  </si>
  <si>
    <t>Mit d.o.o.</t>
  </si>
  <si>
    <t>Назив добављача: Mit d.o.o.</t>
  </si>
  <si>
    <t>Број партије</t>
  </si>
  <si>
    <t>Назив партије</t>
  </si>
  <si>
    <t>Партија 93</t>
  </si>
  <si>
    <t>Reagensi i potrošni materijal za aparat Roche Cobas b 121</t>
  </si>
  <si>
    <t xml:space="preserve">C1 Kalibracioni rastvor 1 </t>
  </si>
  <si>
    <t>Roche Diagnostics</t>
  </si>
  <si>
    <t>Calibration solution C1</t>
  </si>
  <si>
    <t>2x1750 mL</t>
  </si>
  <si>
    <t xml:space="preserve">C2 Kalibracioni rastvor 2 </t>
  </si>
  <si>
    <t>Calibration solution C2</t>
  </si>
  <si>
    <t>2x1200 mL</t>
  </si>
  <si>
    <t xml:space="preserve">C3 Fluid pack 3 </t>
  </si>
  <si>
    <t>Fluid Pack C3</t>
  </si>
  <si>
    <t>305 mL</t>
  </si>
  <si>
    <t xml:space="preserve">Combitrol TS level 2 </t>
  </si>
  <si>
    <t>Combitrol TS+, Level 2</t>
  </si>
  <si>
    <t>30x1,7 mL</t>
  </si>
  <si>
    <t>Deproteinizer</t>
  </si>
  <si>
    <t>125ml</t>
  </si>
  <si>
    <t>Capillary tubes</t>
  </si>
  <si>
    <t>Capillary tubes for BGA</t>
  </si>
  <si>
    <t>4x 250</t>
  </si>
  <si>
    <t>Microsampler protect sterile</t>
  </si>
  <si>
    <t>50 komad</t>
  </si>
  <si>
    <t>Ph micro electroda</t>
  </si>
  <si>
    <t>OMNI elektroda pH</t>
  </si>
  <si>
    <t>komad</t>
  </si>
  <si>
    <t>PO2 micro electroda</t>
  </si>
  <si>
    <t>OMNI elektroda PO2</t>
  </si>
  <si>
    <t>PCO2 micro electroda</t>
  </si>
  <si>
    <t>OMNI elektroda PCO2</t>
  </si>
  <si>
    <t>Referentna micro electroda</t>
  </si>
  <si>
    <t>OMNI Referentna elektroda</t>
  </si>
  <si>
    <t>Na micro elektroda</t>
  </si>
  <si>
    <t>OMNI elektroda Na+</t>
  </si>
  <si>
    <t>K micro electroda</t>
  </si>
  <si>
    <t>OMNI elektroda K+</t>
  </si>
  <si>
    <t>Ca micro electroda</t>
  </si>
  <si>
    <t>OMNI elektroda Ca ++</t>
  </si>
  <si>
    <t>Cl micro electroda</t>
  </si>
  <si>
    <t>OMNI elektroda Cl -</t>
  </si>
  <si>
    <t>M-Con</t>
  </si>
  <si>
    <t>Printer papir</t>
  </si>
  <si>
    <t>Termoprinter papir</t>
  </si>
  <si>
    <t>10 komada</t>
  </si>
  <si>
    <t>Servisni kit</t>
  </si>
  <si>
    <t>Maintenance kit</t>
  </si>
  <si>
    <t>Укупно за партију 93:</t>
  </si>
  <si>
    <t>Партија 155</t>
  </si>
  <si>
    <t>Reagensi za biohemijski analizator AVL 9180 (ROCHE)</t>
  </si>
  <si>
    <t>Cleaning solution</t>
  </si>
  <si>
    <t>125 ml</t>
  </si>
  <si>
    <t xml:space="preserve">Deproteinizer </t>
  </si>
  <si>
    <t xml:space="preserve">Sodium Electrode Conditioner </t>
  </si>
  <si>
    <t>Sodium Electrode Conditioner</t>
  </si>
  <si>
    <t>ELEKTRODA Ca 2+</t>
  </si>
  <si>
    <t>Electroda Ca - MF</t>
  </si>
  <si>
    <t>1 komad</t>
  </si>
  <si>
    <t>ELEKTRODA CL</t>
  </si>
  <si>
    <t>Electroda Cl - MF</t>
  </si>
  <si>
    <t>ELEKTRODA K</t>
  </si>
  <si>
    <t>Electroda K - MF</t>
  </si>
  <si>
    <t xml:space="preserve">ELEKTRODA Na </t>
  </si>
  <si>
    <t>Electroda Na - MF</t>
  </si>
  <si>
    <t>Urine Diluent</t>
  </si>
  <si>
    <t>Urine diluent</t>
  </si>
  <si>
    <t>500 mL</t>
  </si>
  <si>
    <t>ISE TROL 1,2,3 kontrola</t>
  </si>
  <si>
    <t>Ise trol</t>
  </si>
  <si>
    <t>3x ( 10 x 1 ml)</t>
  </si>
  <si>
    <t>Kućište referentne elektrode</t>
  </si>
  <si>
    <t>1komad</t>
  </si>
  <si>
    <t>Referentna elektroda</t>
  </si>
  <si>
    <t>ISE SNAP pakovanje REAGENS</t>
  </si>
  <si>
    <t>Snap Pak</t>
  </si>
  <si>
    <t>350ml +85 ml+85 ml+100ml</t>
  </si>
  <si>
    <t>TERMO PRINTER PAPIR</t>
  </si>
  <si>
    <t>Termo printer papir</t>
  </si>
  <si>
    <t>5 rola</t>
  </si>
  <si>
    <t>TUBE SET PUMP 9180 03087697</t>
  </si>
  <si>
    <t>Tube set, Peri Pump</t>
  </si>
  <si>
    <t>Litijum elektroda</t>
  </si>
  <si>
    <t>Elektroda Li - MF</t>
  </si>
  <si>
    <t>Укупно за партију 155:</t>
  </si>
  <si>
    <t>RGN202453</t>
  </si>
  <si>
    <t>RGN202454</t>
  </si>
  <si>
    <t>RGN202455</t>
  </si>
  <si>
    <t>RGN202456</t>
  </si>
  <si>
    <t>RGN202457</t>
  </si>
  <si>
    <t>RGN202458</t>
  </si>
  <si>
    <t>RGN202459</t>
  </si>
  <si>
    <t>RGN202460</t>
  </si>
  <si>
    <t>RGN202461</t>
  </si>
  <si>
    <t>RGN202462</t>
  </si>
  <si>
    <t>RGN202463</t>
  </si>
  <si>
    <t>RGN202464</t>
  </si>
  <si>
    <t>RGN202465</t>
  </si>
  <si>
    <t>RGN202466</t>
  </si>
  <si>
    <t>RGN202467</t>
  </si>
  <si>
    <t>RGN202468</t>
  </si>
  <si>
    <t>RGN202469</t>
  </si>
  <si>
    <t>RGN202470</t>
  </si>
  <si>
    <t>RGN203933</t>
  </si>
  <si>
    <t>RGN203934</t>
  </si>
  <si>
    <t>RGN203935</t>
  </si>
  <si>
    <t>RGN203936</t>
  </si>
  <si>
    <t>RGN203937</t>
  </si>
  <si>
    <t>RGN203938</t>
  </si>
  <si>
    <t>RGN203939</t>
  </si>
  <si>
    <t>RGN203940</t>
  </si>
  <si>
    <t>RGN203941</t>
  </si>
  <si>
    <t>RGN203942</t>
  </si>
  <si>
    <t>RGN203943</t>
  </si>
  <si>
    <t>RGN203944</t>
  </si>
  <si>
    <t>RGN203945</t>
  </si>
  <si>
    <t>RGN203946</t>
  </si>
  <si>
    <t>RGN203947</t>
  </si>
  <si>
    <t>RGN203948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</si>
</sst>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0" fillId="56" borderId="0" xfId="0" applyFill="1" applyAlignment="1">
      <alignment/>
    </xf>
    <xf numFmtId="0" fontId="56" fillId="56" borderId="0" xfId="0" applyFont="1" applyFill="1" applyAlignment="1">
      <alignment horizontal="left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4" fontId="0" fillId="0" borderId="19" xfId="0" applyNumberFormat="1" applyFont="1" applyBorder="1" applyAlignment="1">
      <alignment horizontal="center" vertical="center"/>
    </xf>
    <xf numFmtId="4" fontId="59" fillId="0" borderId="19" xfId="0" applyNumberFormat="1" applyFont="1" applyBorder="1" applyAlignment="1">
      <alignment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 wrapText="1"/>
    </xf>
    <xf numFmtId="0" fontId="2" fillId="57" borderId="19" xfId="73" applyFont="1" applyFill="1" applyBorder="1" applyAlignment="1">
      <alignment horizontal="center" vertical="center" wrapText="1"/>
      <protection/>
    </xf>
    <xf numFmtId="4" fontId="25" fillId="57" borderId="19" xfId="94" applyNumberFormat="1" applyFont="1" applyFill="1" applyBorder="1" applyAlignment="1">
      <alignment vertical="center" wrapText="1"/>
      <protection/>
    </xf>
    <xf numFmtId="4" fontId="59" fillId="0" borderId="0" xfId="0" applyNumberFormat="1" applyFont="1" applyBorder="1" applyAlignment="1">
      <alignment/>
    </xf>
    <xf numFmtId="4" fontId="24" fillId="57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25" fillId="57" borderId="0" xfId="94" applyFont="1" applyFill="1" applyBorder="1" applyAlignment="1">
      <alignment vertical="center" wrapText="1"/>
      <protection/>
    </xf>
    <xf numFmtId="1" fontId="56" fillId="56" borderId="0" xfId="0" applyNumberFormat="1" applyFont="1" applyFill="1" applyAlignment="1">
      <alignment horizontal="left"/>
    </xf>
    <xf numFmtId="1" fontId="59" fillId="56" borderId="19" xfId="0" applyNumberFormat="1" applyFont="1" applyFill="1" applyBorder="1" applyAlignment="1">
      <alignment/>
    </xf>
    <xf numFmtId="9" fontId="59" fillId="56" borderId="19" xfId="0" applyNumberFormat="1" applyFont="1" applyFill="1" applyBorder="1" applyAlignment="1">
      <alignment/>
    </xf>
    <xf numFmtId="4" fontId="59" fillId="56" borderId="19" xfId="0" applyNumberFormat="1" applyFont="1" applyFill="1" applyBorder="1" applyAlignment="1">
      <alignment/>
    </xf>
    <xf numFmtId="1" fontId="24" fillId="56" borderId="19" xfId="0" applyNumberFormat="1" applyFont="1" applyFill="1" applyBorder="1" applyAlignment="1">
      <alignment horizontal="center" vertical="center" wrapText="1"/>
    </xf>
    <xf numFmtId="9" fontId="24" fillId="56" borderId="19" xfId="0" applyNumberFormat="1" applyFont="1" applyFill="1" applyBorder="1" applyAlignment="1">
      <alignment horizontal="center" vertical="center" wrapText="1"/>
    </xf>
    <xf numFmtId="4" fontId="24" fillId="56" borderId="19" xfId="0" applyNumberFormat="1" applyFont="1" applyFill="1" applyBorder="1" applyAlignment="1">
      <alignment horizontal="center" vertical="center" wrapText="1"/>
    </xf>
    <xf numFmtId="1" fontId="0" fillId="56" borderId="19" xfId="0" applyNumberFormat="1" applyFont="1" applyFill="1" applyBorder="1" applyAlignment="1">
      <alignment horizontal="center" vertical="center"/>
    </xf>
    <xf numFmtId="9" fontId="0" fillId="56" borderId="19" xfId="0" applyNumberFormat="1" applyFont="1" applyFill="1" applyBorder="1" applyAlignment="1">
      <alignment horizontal="center" vertical="center"/>
    </xf>
    <xf numFmtId="4" fontId="0" fillId="56" borderId="19" xfId="0" applyNumberFormat="1" applyFont="1" applyFill="1" applyBorder="1" applyAlignment="1">
      <alignment horizontal="center" vertical="center"/>
    </xf>
    <xf numFmtId="1" fontId="25" fillId="56" borderId="19" xfId="94" applyNumberFormat="1" applyFont="1" applyFill="1" applyBorder="1" applyAlignment="1">
      <alignment vertical="center" wrapText="1"/>
      <protection/>
    </xf>
    <xf numFmtId="0" fontId="25" fillId="56" borderId="19" xfId="94" applyFont="1" applyFill="1" applyBorder="1" applyAlignment="1">
      <alignment vertical="center" wrapText="1"/>
      <protection/>
    </xf>
    <xf numFmtId="1" fontId="0" fillId="56" borderId="0" xfId="0" applyNumberFormat="1" applyFill="1" applyAlignment="1">
      <alignment/>
    </xf>
    <xf numFmtId="4" fontId="25" fillId="56" borderId="19" xfId="94" applyNumberFormat="1" applyFont="1" applyFill="1" applyBorder="1" applyAlignment="1">
      <alignment vertical="center" wrapText="1"/>
      <protection/>
    </xf>
    <xf numFmtId="0" fontId="25" fillId="57" borderId="19" xfId="94" applyFont="1" applyFill="1" applyBorder="1" applyAlignment="1">
      <alignment horizontal="right" vertical="center" wrapText="1"/>
      <protection/>
    </xf>
    <xf numFmtId="0" fontId="56" fillId="0" borderId="25" xfId="0" applyFont="1" applyFill="1" applyBorder="1" applyAlignment="1">
      <alignment horizontal="right" vertical="center"/>
    </xf>
    <xf numFmtId="0" fontId="56" fillId="0" borderId="26" xfId="0" applyFont="1" applyFill="1" applyBorder="1" applyAlignment="1">
      <alignment horizontal="right" vertical="center"/>
    </xf>
    <xf numFmtId="0" fontId="56" fillId="0" borderId="27" xfId="0" applyFont="1" applyFill="1" applyBorder="1" applyAlignment="1">
      <alignment horizontal="right" vertical="center"/>
    </xf>
    <xf numFmtId="1" fontId="0" fillId="56" borderId="28" xfId="0" applyNumberFormat="1" applyFont="1" applyFill="1" applyBorder="1" applyAlignment="1">
      <alignment horizontal="center" vertical="center"/>
    </xf>
    <xf numFmtId="1" fontId="0" fillId="56" borderId="29" xfId="0" applyNumberFormat="1" applyFont="1" applyFill="1" applyBorder="1" applyAlignment="1">
      <alignment horizontal="center" vertical="center"/>
    </xf>
    <xf numFmtId="1" fontId="0" fillId="56" borderId="3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 vertical="center"/>
    </xf>
    <xf numFmtId="4" fontId="0" fillId="56" borderId="28" xfId="0" applyNumberFormat="1" applyFont="1" applyFill="1" applyBorder="1" applyAlignment="1">
      <alignment horizontal="center" vertical="center"/>
    </xf>
    <xf numFmtId="4" fontId="0" fillId="56" borderId="29" xfId="0" applyNumberFormat="1" applyFont="1" applyFill="1" applyBorder="1" applyAlignment="1">
      <alignment horizontal="center" vertical="center"/>
    </xf>
    <xf numFmtId="4" fontId="0" fillId="56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0" fontId="56" fillId="0" borderId="19" xfId="0" applyFont="1" applyFill="1" applyBorder="1" applyAlignment="1">
      <alignment horizontal="right" vertical="center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  <xf numFmtId="4" fontId="56" fillId="55" borderId="32" xfId="95" applyNumberFormat="1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0"/>
  <sheetViews>
    <sheetView tabSelected="1" zoomScalePageLayoutView="0" workbookViewId="0" topLeftCell="A25">
      <selection activeCell="E31" sqref="E31:E46"/>
    </sheetView>
  </sheetViews>
  <sheetFormatPr defaultColWidth="10.8515625" defaultRowHeight="12.75"/>
  <cols>
    <col min="1" max="1" width="10.8515625" style="0" customWidth="1"/>
    <col min="2" max="2" width="12.8515625" style="0" bestFit="1" customWidth="1"/>
    <col min="3" max="3" width="10.8515625" style="0" customWidth="1"/>
    <col min="4" max="4" width="12.140625" style="0" customWidth="1"/>
    <col min="5" max="5" width="13.140625" style="0" customWidth="1"/>
    <col min="6" max="6" width="13.7109375" style="0" customWidth="1"/>
    <col min="7" max="7" width="20.28125" style="0" customWidth="1"/>
    <col min="8" max="8" width="12.8515625" style="0" customWidth="1"/>
    <col min="9" max="10" width="10.8515625" style="0" customWidth="1"/>
    <col min="11" max="11" width="11.57421875" style="0" customWidth="1"/>
    <col min="12" max="12" width="12.7109375" style="23" hidden="1" customWidth="1"/>
    <col min="13" max="13" width="15.8515625" style="0" customWidth="1"/>
    <col min="14" max="14" width="10.8515625" style="56" hidden="1" customWidth="1"/>
    <col min="15" max="15" width="11.7109375" style="23" hidden="1" customWidth="1"/>
    <col min="16" max="16" width="13.00390625" style="23" hidden="1" customWidth="1"/>
    <col min="17" max="20" width="13.00390625" style="0" customWidth="1"/>
    <col min="21" max="22" width="10.8515625" style="23" customWidth="1"/>
  </cols>
  <sheetData>
    <row r="2" spans="2:22" ht="12.75">
      <c r="B2" s="70" t="s">
        <v>22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4" spans="2:15" ht="12.75">
      <c r="B4" s="71" t="s">
        <v>47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44"/>
      <c r="O4" s="24"/>
    </row>
    <row r="5" spans="2:15" ht="12.75">
      <c r="B5" s="21"/>
      <c r="C5" s="21"/>
      <c r="D5" s="21"/>
      <c r="E5" s="22"/>
      <c r="F5" s="21"/>
      <c r="G5" s="21"/>
      <c r="H5" s="21"/>
      <c r="I5" s="21"/>
      <c r="J5" s="21"/>
      <c r="K5" s="21"/>
      <c r="L5" s="24"/>
      <c r="M5" s="21"/>
      <c r="N5" s="44"/>
      <c r="O5" s="24"/>
    </row>
    <row r="6" spans="2:20" ht="14.25">
      <c r="B6" s="25" t="s">
        <v>48</v>
      </c>
      <c r="C6" s="26" t="s">
        <v>49</v>
      </c>
      <c r="D6" s="26"/>
      <c r="E6" s="26"/>
      <c r="F6" s="26"/>
      <c r="G6" s="26"/>
      <c r="H6" s="26"/>
      <c r="I6" s="26"/>
      <c r="J6" s="26"/>
      <c r="K6" s="27"/>
      <c r="L6" s="53"/>
      <c r="M6" s="28"/>
      <c r="N6" s="45"/>
      <c r="O6" s="46"/>
      <c r="P6" s="47"/>
      <c r="Q6" s="40"/>
      <c r="R6" s="40"/>
      <c r="S6" s="40"/>
      <c r="T6" s="40"/>
    </row>
    <row r="7" spans="2:20" ht="51">
      <c r="B7" s="29" t="s">
        <v>31</v>
      </c>
      <c r="C7" s="29" t="s">
        <v>32</v>
      </c>
      <c r="D7" s="30" t="s">
        <v>33</v>
      </c>
      <c r="E7" s="30" t="s">
        <v>44</v>
      </c>
      <c r="F7" s="31" t="s">
        <v>34</v>
      </c>
      <c r="G7" s="32" t="s">
        <v>35</v>
      </c>
      <c r="H7" s="30" t="s">
        <v>1</v>
      </c>
      <c r="I7" s="30" t="s">
        <v>36</v>
      </c>
      <c r="J7" s="29" t="s">
        <v>26</v>
      </c>
      <c r="K7" s="33" t="s">
        <v>27</v>
      </c>
      <c r="L7" s="50" t="s">
        <v>40</v>
      </c>
      <c r="M7" s="33" t="s">
        <v>37</v>
      </c>
      <c r="N7" s="48" t="s">
        <v>41</v>
      </c>
      <c r="O7" s="49" t="s">
        <v>45</v>
      </c>
      <c r="P7" s="50" t="s">
        <v>38</v>
      </c>
      <c r="Q7" s="41"/>
      <c r="R7" s="41"/>
      <c r="S7" s="41"/>
      <c r="T7" s="41"/>
    </row>
    <row r="8" spans="2:20" ht="12.75">
      <c r="B8" s="65" t="s">
        <v>50</v>
      </c>
      <c r="C8" s="66" t="s">
        <v>51</v>
      </c>
      <c r="D8" s="66"/>
      <c r="E8" s="66"/>
      <c r="F8" s="66"/>
      <c r="G8" s="66"/>
      <c r="H8" s="66"/>
      <c r="I8" s="66"/>
      <c r="J8" s="66"/>
      <c r="K8" s="27"/>
      <c r="L8" s="53"/>
      <c r="M8" s="27"/>
      <c r="N8" s="51"/>
      <c r="O8" s="52"/>
      <c r="P8" s="53"/>
      <c r="Q8" s="42"/>
      <c r="R8" s="42"/>
      <c r="S8" s="42"/>
      <c r="T8" s="42"/>
    </row>
    <row r="9" spans="2:20" ht="51">
      <c r="B9" s="65"/>
      <c r="C9" s="29" t="s">
        <v>32</v>
      </c>
      <c r="D9" s="30" t="s">
        <v>33</v>
      </c>
      <c r="E9" s="30" t="s">
        <v>44</v>
      </c>
      <c r="F9" s="31" t="s">
        <v>34</v>
      </c>
      <c r="G9" s="32" t="s">
        <v>35</v>
      </c>
      <c r="H9" s="30" t="s">
        <v>1</v>
      </c>
      <c r="I9" s="30" t="s">
        <v>36</v>
      </c>
      <c r="J9" s="29" t="s">
        <v>26</v>
      </c>
      <c r="K9" s="33" t="s">
        <v>27</v>
      </c>
      <c r="L9" s="50" t="s">
        <v>40</v>
      </c>
      <c r="M9" s="33" t="s">
        <v>37</v>
      </c>
      <c r="N9" s="48" t="s">
        <v>41</v>
      </c>
      <c r="O9" s="49" t="s">
        <v>45</v>
      </c>
      <c r="P9" s="50" t="s">
        <v>38</v>
      </c>
      <c r="Q9" s="41"/>
      <c r="R9" s="41"/>
      <c r="S9" s="41"/>
      <c r="T9" s="41"/>
    </row>
    <row r="10" spans="2:20" ht="38.25">
      <c r="B10" s="65"/>
      <c r="C10" s="34">
        <v>1</v>
      </c>
      <c r="D10" s="35" t="s">
        <v>52</v>
      </c>
      <c r="E10" s="76" t="s">
        <v>132</v>
      </c>
      <c r="F10" s="37" t="s">
        <v>53</v>
      </c>
      <c r="G10" s="36" t="s">
        <v>54</v>
      </c>
      <c r="H10" s="34" t="s">
        <v>39</v>
      </c>
      <c r="I10" s="35" t="s">
        <v>55</v>
      </c>
      <c r="J10" s="34"/>
      <c r="K10" s="27">
        <v>22300</v>
      </c>
      <c r="L10" s="67">
        <v>5498880</v>
      </c>
      <c r="M10" s="27">
        <f>J10*K10</f>
        <v>0</v>
      </c>
      <c r="N10" s="62">
        <v>1</v>
      </c>
      <c r="O10" s="52">
        <v>0.2</v>
      </c>
      <c r="P10" s="53">
        <f>M10*O10</f>
        <v>0</v>
      </c>
      <c r="Q10" s="42"/>
      <c r="R10" s="42"/>
      <c r="S10" s="42"/>
      <c r="T10" s="42"/>
    </row>
    <row r="11" spans="2:20" ht="38.25">
      <c r="B11" s="65"/>
      <c r="C11" s="34">
        <v>2</v>
      </c>
      <c r="D11" s="35" t="s">
        <v>56</v>
      </c>
      <c r="E11" s="76" t="s">
        <v>133</v>
      </c>
      <c r="F11" s="37" t="s">
        <v>53</v>
      </c>
      <c r="G11" s="36" t="s">
        <v>57</v>
      </c>
      <c r="H11" s="34" t="s">
        <v>39</v>
      </c>
      <c r="I11" s="35" t="s">
        <v>58</v>
      </c>
      <c r="J11" s="34"/>
      <c r="K11" s="27">
        <v>22300</v>
      </c>
      <c r="L11" s="68"/>
      <c r="M11" s="27">
        <f aca="true" t="shared" si="0" ref="M11:M27">J11*K11</f>
        <v>0</v>
      </c>
      <c r="N11" s="63"/>
      <c r="O11" s="52">
        <v>0.2</v>
      </c>
      <c r="P11" s="53">
        <f aca="true" t="shared" si="1" ref="P11:P27">M11*O11</f>
        <v>0</v>
      </c>
      <c r="Q11" s="42"/>
      <c r="R11" s="42"/>
      <c r="S11" s="42"/>
      <c r="T11" s="42"/>
    </row>
    <row r="12" spans="2:20" ht="25.5">
      <c r="B12" s="65"/>
      <c r="C12" s="34">
        <v>3</v>
      </c>
      <c r="D12" s="35" t="s">
        <v>59</v>
      </c>
      <c r="E12" s="76" t="s">
        <v>134</v>
      </c>
      <c r="F12" s="37" t="s">
        <v>53</v>
      </c>
      <c r="G12" s="36" t="s">
        <v>60</v>
      </c>
      <c r="H12" s="34" t="s">
        <v>39</v>
      </c>
      <c r="I12" s="35" t="s">
        <v>61</v>
      </c>
      <c r="J12" s="34"/>
      <c r="K12" s="27">
        <v>35900</v>
      </c>
      <c r="L12" s="68"/>
      <c r="M12" s="27">
        <f t="shared" si="0"/>
        <v>0</v>
      </c>
      <c r="N12" s="63"/>
      <c r="O12" s="52">
        <v>0.2</v>
      </c>
      <c r="P12" s="53">
        <f t="shared" si="1"/>
        <v>0</v>
      </c>
      <c r="Q12" s="42"/>
      <c r="R12" s="42"/>
      <c r="S12" s="42"/>
      <c r="T12" s="42"/>
    </row>
    <row r="13" spans="2:20" ht="25.5">
      <c r="B13" s="65"/>
      <c r="C13" s="34">
        <v>4</v>
      </c>
      <c r="D13" s="35" t="s">
        <v>62</v>
      </c>
      <c r="E13" s="76" t="s">
        <v>135</v>
      </c>
      <c r="F13" s="37" t="s">
        <v>53</v>
      </c>
      <c r="G13" s="36" t="s">
        <v>63</v>
      </c>
      <c r="H13" s="34" t="s">
        <v>39</v>
      </c>
      <c r="I13" s="35" t="s">
        <v>64</v>
      </c>
      <c r="J13" s="34"/>
      <c r="K13" s="27">
        <v>19900</v>
      </c>
      <c r="L13" s="68"/>
      <c r="M13" s="27">
        <f t="shared" si="0"/>
        <v>0</v>
      </c>
      <c r="N13" s="63"/>
      <c r="O13" s="52">
        <v>0.2</v>
      </c>
      <c r="P13" s="53">
        <f t="shared" si="1"/>
        <v>0</v>
      </c>
      <c r="Q13" s="42"/>
      <c r="R13" s="42"/>
      <c r="S13" s="42"/>
      <c r="T13" s="42"/>
    </row>
    <row r="14" spans="2:20" ht="25.5">
      <c r="B14" s="65"/>
      <c r="C14" s="34">
        <v>5</v>
      </c>
      <c r="D14" s="35" t="s">
        <v>65</v>
      </c>
      <c r="E14" s="76" t="s">
        <v>136</v>
      </c>
      <c r="F14" s="37" t="s">
        <v>53</v>
      </c>
      <c r="G14" s="36" t="s">
        <v>65</v>
      </c>
      <c r="H14" s="34" t="s">
        <v>39</v>
      </c>
      <c r="I14" s="35" t="s">
        <v>66</v>
      </c>
      <c r="J14" s="34"/>
      <c r="K14" s="27">
        <v>6000</v>
      </c>
      <c r="L14" s="68"/>
      <c r="M14" s="27">
        <f t="shared" si="0"/>
        <v>0</v>
      </c>
      <c r="N14" s="63"/>
      <c r="O14" s="52">
        <v>0.2</v>
      </c>
      <c r="P14" s="53">
        <f t="shared" si="1"/>
        <v>0</v>
      </c>
      <c r="Q14" s="42"/>
      <c r="R14" s="42"/>
      <c r="S14" s="42"/>
      <c r="T14" s="42"/>
    </row>
    <row r="15" spans="2:20" ht="25.5">
      <c r="B15" s="65"/>
      <c r="C15" s="34">
        <v>6</v>
      </c>
      <c r="D15" s="35" t="s">
        <v>67</v>
      </c>
      <c r="E15" s="76" t="s">
        <v>137</v>
      </c>
      <c r="F15" s="37" t="s">
        <v>53</v>
      </c>
      <c r="G15" s="36" t="s">
        <v>68</v>
      </c>
      <c r="H15" s="34" t="s">
        <v>39</v>
      </c>
      <c r="I15" s="35" t="s">
        <v>69</v>
      </c>
      <c r="J15" s="34"/>
      <c r="K15" s="27">
        <v>19930</v>
      </c>
      <c r="L15" s="68"/>
      <c r="M15" s="27">
        <f t="shared" si="0"/>
        <v>0</v>
      </c>
      <c r="N15" s="63"/>
      <c r="O15" s="52">
        <v>0.2</v>
      </c>
      <c r="P15" s="53">
        <f t="shared" si="1"/>
        <v>0</v>
      </c>
      <c r="Q15" s="42"/>
      <c r="R15" s="42"/>
      <c r="S15" s="42"/>
      <c r="T15" s="42"/>
    </row>
    <row r="16" spans="2:20" ht="38.25">
      <c r="B16" s="65"/>
      <c r="C16" s="34">
        <v>7</v>
      </c>
      <c r="D16" s="35" t="s">
        <v>70</v>
      </c>
      <c r="E16" s="76" t="s">
        <v>138</v>
      </c>
      <c r="F16" s="37" t="s">
        <v>53</v>
      </c>
      <c r="G16" s="36" t="s">
        <v>70</v>
      </c>
      <c r="H16" s="34" t="s">
        <v>39</v>
      </c>
      <c r="I16" s="35" t="s">
        <v>71</v>
      </c>
      <c r="J16" s="34"/>
      <c r="K16" s="27">
        <v>15740</v>
      </c>
      <c r="L16" s="68"/>
      <c r="M16" s="27">
        <f t="shared" si="0"/>
        <v>0</v>
      </c>
      <c r="N16" s="63"/>
      <c r="O16" s="52">
        <v>0.2</v>
      </c>
      <c r="P16" s="53">
        <f t="shared" si="1"/>
        <v>0</v>
      </c>
      <c r="Q16" s="42"/>
      <c r="R16" s="42"/>
      <c r="S16" s="42"/>
      <c r="T16" s="42"/>
    </row>
    <row r="17" spans="2:20" ht="25.5">
      <c r="B17" s="65"/>
      <c r="C17" s="34">
        <v>8</v>
      </c>
      <c r="D17" s="35" t="s">
        <v>72</v>
      </c>
      <c r="E17" s="76" t="s">
        <v>139</v>
      </c>
      <c r="F17" s="37" t="s">
        <v>53</v>
      </c>
      <c r="G17" s="36" t="s">
        <v>73</v>
      </c>
      <c r="H17" s="34" t="s">
        <v>74</v>
      </c>
      <c r="I17" s="35">
        <v>1</v>
      </c>
      <c r="J17" s="34"/>
      <c r="K17" s="27">
        <v>48000</v>
      </c>
      <c r="L17" s="68"/>
      <c r="M17" s="27">
        <f t="shared" si="0"/>
        <v>0</v>
      </c>
      <c r="N17" s="63"/>
      <c r="O17" s="52">
        <v>0.2</v>
      </c>
      <c r="P17" s="53">
        <f t="shared" si="1"/>
        <v>0</v>
      </c>
      <c r="Q17" s="42"/>
      <c r="R17" s="42"/>
      <c r="S17" s="42"/>
      <c r="T17" s="42"/>
    </row>
    <row r="18" spans="2:20" ht="25.5">
      <c r="B18" s="65"/>
      <c r="C18" s="34">
        <v>9</v>
      </c>
      <c r="D18" s="35" t="s">
        <v>75</v>
      </c>
      <c r="E18" s="76" t="s">
        <v>140</v>
      </c>
      <c r="F18" s="37" t="s">
        <v>53</v>
      </c>
      <c r="G18" s="36" t="s">
        <v>76</v>
      </c>
      <c r="H18" s="34" t="s">
        <v>74</v>
      </c>
      <c r="I18" s="35">
        <v>1</v>
      </c>
      <c r="J18" s="34"/>
      <c r="K18" s="27">
        <v>122000</v>
      </c>
      <c r="L18" s="68"/>
      <c r="M18" s="27">
        <f t="shared" si="0"/>
        <v>0</v>
      </c>
      <c r="N18" s="63"/>
      <c r="O18" s="52">
        <v>0.2</v>
      </c>
      <c r="P18" s="53">
        <f t="shared" si="1"/>
        <v>0</v>
      </c>
      <c r="Q18" s="42"/>
      <c r="R18" s="42"/>
      <c r="S18" s="42"/>
      <c r="T18" s="42"/>
    </row>
    <row r="19" spans="2:20" ht="25.5">
      <c r="B19" s="65"/>
      <c r="C19" s="34">
        <v>10</v>
      </c>
      <c r="D19" s="35" t="s">
        <v>77</v>
      </c>
      <c r="E19" s="76" t="s">
        <v>141</v>
      </c>
      <c r="F19" s="37" t="s">
        <v>53</v>
      </c>
      <c r="G19" s="36" t="s">
        <v>78</v>
      </c>
      <c r="H19" s="34" t="s">
        <v>74</v>
      </c>
      <c r="I19" s="35">
        <v>1</v>
      </c>
      <c r="J19" s="34"/>
      <c r="K19" s="27">
        <v>131000</v>
      </c>
      <c r="L19" s="68"/>
      <c r="M19" s="27">
        <f t="shared" si="0"/>
        <v>0</v>
      </c>
      <c r="N19" s="63"/>
      <c r="O19" s="52">
        <v>0.2</v>
      </c>
      <c r="P19" s="53">
        <f t="shared" si="1"/>
        <v>0</v>
      </c>
      <c r="Q19" s="42"/>
      <c r="R19" s="42"/>
      <c r="S19" s="42"/>
      <c r="T19" s="42"/>
    </row>
    <row r="20" spans="2:20" ht="38.25">
      <c r="B20" s="65"/>
      <c r="C20" s="34">
        <v>11</v>
      </c>
      <c r="D20" s="35" t="s">
        <v>79</v>
      </c>
      <c r="E20" s="76" t="s">
        <v>142</v>
      </c>
      <c r="F20" s="37" t="s">
        <v>53</v>
      </c>
      <c r="G20" s="36" t="s">
        <v>80</v>
      </c>
      <c r="H20" s="34" t="s">
        <v>74</v>
      </c>
      <c r="I20" s="35">
        <v>1</v>
      </c>
      <c r="J20" s="34"/>
      <c r="K20" s="27">
        <v>65000</v>
      </c>
      <c r="L20" s="68"/>
      <c r="M20" s="27">
        <f t="shared" si="0"/>
        <v>0</v>
      </c>
      <c r="N20" s="63"/>
      <c r="O20" s="52">
        <v>0.2</v>
      </c>
      <c r="P20" s="53">
        <f t="shared" si="1"/>
        <v>0</v>
      </c>
      <c r="Q20" s="42"/>
      <c r="R20" s="42"/>
      <c r="S20" s="42"/>
      <c r="T20" s="42"/>
    </row>
    <row r="21" spans="2:20" ht="25.5">
      <c r="B21" s="65"/>
      <c r="C21" s="34">
        <v>12</v>
      </c>
      <c r="D21" s="35" t="s">
        <v>81</v>
      </c>
      <c r="E21" s="76" t="s">
        <v>143</v>
      </c>
      <c r="F21" s="37" t="s">
        <v>53</v>
      </c>
      <c r="G21" s="36" t="s">
        <v>82</v>
      </c>
      <c r="H21" s="34" t="s">
        <v>74</v>
      </c>
      <c r="I21" s="35">
        <v>1</v>
      </c>
      <c r="J21" s="34"/>
      <c r="K21" s="27">
        <v>72000</v>
      </c>
      <c r="L21" s="68"/>
      <c r="M21" s="27">
        <f t="shared" si="0"/>
        <v>0</v>
      </c>
      <c r="N21" s="63"/>
      <c r="O21" s="52">
        <v>0.2</v>
      </c>
      <c r="P21" s="53">
        <f t="shared" si="1"/>
        <v>0</v>
      </c>
      <c r="Q21" s="42"/>
      <c r="R21" s="42"/>
      <c r="S21" s="42"/>
      <c r="T21" s="42"/>
    </row>
    <row r="22" spans="2:20" ht="25.5">
      <c r="B22" s="65"/>
      <c r="C22" s="34">
        <v>13</v>
      </c>
      <c r="D22" s="35" t="s">
        <v>83</v>
      </c>
      <c r="E22" s="76" t="s">
        <v>144</v>
      </c>
      <c r="F22" s="37" t="s">
        <v>53</v>
      </c>
      <c r="G22" s="36" t="s">
        <v>84</v>
      </c>
      <c r="H22" s="34" t="s">
        <v>74</v>
      </c>
      <c r="I22" s="35">
        <v>1</v>
      </c>
      <c r="J22" s="34"/>
      <c r="K22" s="27">
        <v>43800</v>
      </c>
      <c r="L22" s="68"/>
      <c r="M22" s="27">
        <f t="shared" si="0"/>
        <v>0</v>
      </c>
      <c r="N22" s="63"/>
      <c r="O22" s="52">
        <v>0.2</v>
      </c>
      <c r="P22" s="53">
        <f t="shared" si="1"/>
        <v>0</v>
      </c>
      <c r="Q22" s="42"/>
      <c r="R22" s="42"/>
      <c r="S22" s="42"/>
      <c r="T22" s="42"/>
    </row>
    <row r="23" spans="2:20" ht="25.5">
      <c r="B23" s="65"/>
      <c r="C23" s="34">
        <v>14</v>
      </c>
      <c r="D23" s="35" t="s">
        <v>85</v>
      </c>
      <c r="E23" s="76" t="s">
        <v>145</v>
      </c>
      <c r="F23" s="37" t="s">
        <v>53</v>
      </c>
      <c r="G23" s="36" t="s">
        <v>86</v>
      </c>
      <c r="H23" s="34" t="s">
        <v>74</v>
      </c>
      <c r="I23" s="35">
        <v>1</v>
      </c>
      <c r="J23" s="34"/>
      <c r="K23" s="27">
        <v>45000</v>
      </c>
      <c r="L23" s="68"/>
      <c r="M23" s="27">
        <f t="shared" si="0"/>
        <v>0</v>
      </c>
      <c r="N23" s="63"/>
      <c r="O23" s="52">
        <v>0.2</v>
      </c>
      <c r="P23" s="53">
        <f t="shared" si="1"/>
        <v>0</v>
      </c>
      <c r="Q23" s="42"/>
      <c r="R23" s="42"/>
      <c r="S23" s="42"/>
      <c r="T23" s="42"/>
    </row>
    <row r="24" spans="2:20" ht="25.5">
      <c r="B24" s="65"/>
      <c r="C24" s="34">
        <v>15</v>
      </c>
      <c r="D24" s="35" t="s">
        <v>87</v>
      </c>
      <c r="E24" s="76" t="s">
        <v>146</v>
      </c>
      <c r="F24" s="37" t="s">
        <v>53</v>
      </c>
      <c r="G24" s="36" t="s">
        <v>88</v>
      </c>
      <c r="H24" s="34" t="s">
        <v>74</v>
      </c>
      <c r="I24" s="35">
        <v>1</v>
      </c>
      <c r="J24" s="34"/>
      <c r="K24" s="27">
        <v>42000</v>
      </c>
      <c r="L24" s="68"/>
      <c r="M24" s="27">
        <f t="shared" si="0"/>
        <v>0</v>
      </c>
      <c r="N24" s="63"/>
      <c r="O24" s="52">
        <v>0.2</v>
      </c>
      <c r="P24" s="53">
        <f t="shared" si="1"/>
        <v>0</v>
      </c>
      <c r="Q24" s="42"/>
      <c r="R24" s="42"/>
      <c r="S24" s="42"/>
      <c r="T24" s="42"/>
    </row>
    <row r="25" spans="2:20" ht="25.5">
      <c r="B25" s="65"/>
      <c r="C25" s="34">
        <v>16</v>
      </c>
      <c r="D25" s="35" t="s">
        <v>89</v>
      </c>
      <c r="E25" s="76" t="s">
        <v>147</v>
      </c>
      <c r="F25" s="37" t="s">
        <v>53</v>
      </c>
      <c r="G25" s="36" t="s">
        <v>89</v>
      </c>
      <c r="H25" s="34" t="s">
        <v>74</v>
      </c>
      <c r="I25" s="35">
        <v>1</v>
      </c>
      <c r="J25" s="34"/>
      <c r="K25" s="27">
        <v>12000</v>
      </c>
      <c r="L25" s="68"/>
      <c r="M25" s="27">
        <f t="shared" si="0"/>
        <v>0</v>
      </c>
      <c r="N25" s="63"/>
      <c r="O25" s="52">
        <v>0.2</v>
      </c>
      <c r="P25" s="53">
        <f t="shared" si="1"/>
        <v>0</v>
      </c>
      <c r="Q25" s="42"/>
      <c r="R25" s="42"/>
      <c r="S25" s="42"/>
      <c r="T25" s="42"/>
    </row>
    <row r="26" spans="2:20" ht="25.5">
      <c r="B26" s="65"/>
      <c r="C26" s="34">
        <v>17</v>
      </c>
      <c r="D26" s="35" t="s">
        <v>90</v>
      </c>
      <c r="E26" s="76" t="s">
        <v>148</v>
      </c>
      <c r="F26" s="37" t="s">
        <v>53</v>
      </c>
      <c r="G26" s="36" t="s">
        <v>91</v>
      </c>
      <c r="H26" s="34" t="s">
        <v>39</v>
      </c>
      <c r="I26" s="35" t="s">
        <v>92</v>
      </c>
      <c r="J26" s="34"/>
      <c r="K26" s="27">
        <v>6500</v>
      </c>
      <c r="L26" s="68"/>
      <c r="M26" s="27">
        <f t="shared" si="0"/>
        <v>0</v>
      </c>
      <c r="N26" s="63"/>
      <c r="O26" s="52">
        <v>0.2</v>
      </c>
      <c r="P26" s="53">
        <f t="shared" si="1"/>
        <v>0</v>
      </c>
      <c r="Q26" s="42"/>
      <c r="R26" s="42"/>
      <c r="S26" s="42"/>
      <c r="T26" s="42"/>
    </row>
    <row r="27" spans="2:20" ht="25.5">
      <c r="B27" s="65"/>
      <c r="C27" s="34">
        <v>18</v>
      </c>
      <c r="D27" s="35" t="s">
        <v>93</v>
      </c>
      <c r="E27" s="76" t="s">
        <v>149</v>
      </c>
      <c r="F27" s="37" t="s">
        <v>53</v>
      </c>
      <c r="G27" s="36" t="s">
        <v>94</v>
      </c>
      <c r="H27" s="34" t="s">
        <v>74</v>
      </c>
      <c r="I27" s="35">
        <v>1</v>
      </c>
      <c r="J27" s="34"/>
      <c r="K27" s="27">
        <v>80000</v>
      </c>
      <c r="L27" s="69"/>
      <c r="M27" s="27">
        <f t="shared" si="0"/>
        <v>0</v>
      </c>
      <c r="N27" s="64"/>
      <c r="O27" s="52">
        <v>0.2</v>
      </c>
      <c r="P27" s="53">
        <f t="shared" si="1"/>
        <v>0</v>
      </c>
      <c r="Q27" s="42"/>
      <c r="R27" s="42"/>
      <c r="S27" s="42"/>
      <c r="T27" s="42"/>
    </row>
    <row r="28" spans="2:20" ht="12.75">
      <c r="B28" s="65"/>
      <c r="C28" s="72" t="s">
        <v>95</v>
      </c>
      <c r="D28" s="72"/>
      <c r="E28" s="72"/>
      <c r="F28" s="72"/>
      <c r="G28" s="72"/>
      <c r="H28" s="72"/>
      <c r="I28" s="72"/>
      <c r="J28" s="72"/>
      <c r="K28" s="27"/>
      <c r="L28" s="53">
        <v>5498880</v>
      </c>
      <c r="M28" s="27">
        <f>SUM(M10:M27)</f>
        <v>0</v>
      </c>
      <c r="N28" s="51"/>
      <c r="O28" s="52">
        <v>0.2</v>
      </c>
      <c r="P28" s="53">
        <f>SUM(P10:P27)</f>
        <v>0</v>
      </c>
      <c r="Q28" s="42"/>
      <c r="R28" s="42"/>
      <c r="S28" s="42"/>
      <c r="T28" s="42"/>
    </row>
    <row r="29" spans="2:20" ht="12.75">
      <c r="B29" s="65" t="s">
        <v>96</v>
      </c>
      <c r="C29" s="66" t="s">
        <v>97</v>
      </c>
      <c r="D29" s="66"/>
      <c r="E29" s="66"/>
      <c r="F29" s="66"/>
      <c r="G29" s="66"/>
      <c r="H29" s="66"/>
      <c r="I29" s="66"/>
      <c r="J29" s="66"/>
      <c r="K29" s="27"/>
      <c r="L29" s="53"/>
      <c r="M29" s="27"/>
      <c r="N29" s="51"/>
      <c r="O29" s="52"/>
      <c r="P29" s="53"/>
      <c r="Q29" s="42"/>
      <c r="R29" s="42"/>
      <c r="S29" s="42"/>
      <c r="T29" s="42"/>
    </row>
    <row r="30" spans="2:20" ht="51">
      <c r="B30" s="65"/>
      <c r="C30" s="29" t="s">
        <v>32</v>
      </c>
      <c r="D30" s="30" t="s">
        <v>33</v>
      </c>
      <c r="E30" s="30" t="s">
        <v>44</v>
      </c>
      <c r="F30" s="31" t="s">
        <v>34</v>
      </c>
      <c r="G30" s="32" t="s">
        <v>35</v>
      </c>
      <c r="H30" s="30" t="s">
        <v>1</v>
      </c>
      <c r="I30" s="30" t="s">
        <v>36</v>
      </c>
      <c r="J30" s="29" t="s">
        <v>26</v>
      </c>
      <c r="K30" s="33" t="s">
        <v>27</v>
      </c>
      <c r="L30" s="50" t="s">
        <v>40</v>
      </c>
      <c r="M30" s="33" t="s">
        <v>37</v>
      </c>
      <c r="N30" s="48" t="s">
        <v>41</v>
      </c>
      <c r="O30" s="49" t="s">
        <v>45</v>
      </c>
      <c r="P30" s="50" t="s">
        <v>38</v>
      </c>
      <c r="Q30" s="41"/>
      <c r="R30" s="41"/>
      <c r="S30" s="41"/>
      <c r="T30" s="41"/>
    </row>
    <row r="31" spans="2:20" ht="25.5">
      <c r="B31" s="65"/>
      <c r="C31" s="34">
        <v>1</v>
      </c>
      <c r="D31" s="35" t="s">
        <v>98</v>
      </c>
      <c r="E31" s="76" t="s">
        <v>150</v>
      </c>
      <c r="F31" s="37" t="s">
        <v>53</v>
      </c>
      <c r="G31" s="37" t="s">
        <v>98</v>
      </c>
      <c r="H31" s="34" t="s">
        <v>39</v>
      </c>
      <c r="I31" s="35" t="s">
        <v>99</v>
      </c>
      <c r="J31" s="34"/>
      <c r="K31" s="27">
        <v>3330</v>
      </c>
      <c r="L31" s="67">
        <v>10148020</v>
      </c>
      <c r="M31" s="27">
        <f>K31*J31</f>
        <v>0</v>
      </c>
      <c r="N31" s="62">
        <v>1</v>
      </c>
      <c r="O31" s="52">
        <v>0.2</v>
      </c>
      <c r="P31" s="53">
        <f>M31*O31</f>
        <v>0</v>
      </c>
      <c r="Q31" s="42"/>
      <c r="R31" s="42"/>
      <c r="S31" s="42"/>
      <c r="T31" s="42"/>
    </row>
    <row r="32" spans="2:20" ht="25.5">
      <c r="B32" s="65"/>
      <c r="C32" s="34">
        <v>2</v>
      </c>
      <c r="D32" s="35" t="s">
        <v>100</v>
      </c>
      <c r="E32" s="76" t="s">
        <v>151</v>
      </c>
      <c r="F32" s="37" t="s">
        <v>53</v>
      </c>
      <c r="G32" s="37" t="s">
        <v>65</v>
      </c>
      <c r="H32" s="34" t="s">
        <v>39</v>
      </c>
      <c r="I32" s="35" t="s">
        <v>99</v>
      </c>
      <c r="J32" s="34"/>
      <c r="K32" s="27">
        <v>5000</v>
      </c>
      <c r="L32" s="68"/>
      <c r="M32" s="27">
        <f aca="true" t="shared" si="2" ref="M32:M46">K32*J32</f>
        <v>0</v>
      </c>
      <c r="N32" s="63"/>
      <c r="O32" s="52">
        <v>0.2</v>
      </c>
      <c r="P32" s="53">
        <f aca="true" t="shared" si="3" ref="P32:P46">M32*O32</f>
        <v>0</v>
      </c>
      <c r="Q32" s="42"/>
      <c r="R32" s="42"/>
      <c r="S32" s="42"/>
      <c r="T32" s="42"/>
    </row>
    <row r="33" spans="2:20" ht="38.25">
      <c r="B33" s="65"/>
      <c r="C33" s="34">
        <v>3</v>
      </c>
      <c r="D33" s="35" t="s">
        <v>101</v>
      </c>
      <c r="E33" s="76" t="s">
        <v>152</v>
      </c>
      <c r="F33" s="37" t="s">
        <v>53</v>
      </c>
      <c r="G33" s="37" t="s">
        <v>102</v>
      </c>
      <c r="H33" s="34" t="s">
        <v>39</v>
      </c>
      <c r="I33" s="35" t="s">
        <v>99</v>
      </c>
      <c r="J33" s="34"/>
      <c r="K33" s="27">
        <v>5000</v>
      </c>
      <c r="L33" s="68"/>
      <c r="M33" s="27">
        <f t="shared" si="2"/>
        <v>0</v>
      </c>
      <c r="N33" s="63"/>
      <c r="O33" s="52">
        <v>0.2</v>
      </c>
      <c r="P33" s="53">
        <f t="shared" si="3"/>
        <v>0</v>
      </c>
      <c r="Q33" s="42"/>
      <c r="R33" s="42"/>
      <c r="S33" s="42"/>
      <c r="T33" s="42"/>
    </row>
    <row r="34" spans="2:20" ht="25.5">
      <c r="B34" s="65"/>
      <c r="C34" s="34">
        <v>4</v>
      </c>
      <c r="D34" s="35" t="s">
        <v>103</v>
      </c>
      <c r="E34" s="76" t="s">
        <v>153</v>
      </c>
      <c r="F34" s="37" t="s">
        <v>53</v>
      </c>
      <c r="G34" s="37" t="s">
        <v>104</v>
      </c>
      <c r="H34" s="34" t="s">
        <v>74</v>
      </c>
      <c r="I34" s="35" t="s">
        <v>105</v>
      </c>
      <c r="J34" s="34"/>
      <c r="K34" s="27">
        <v>23700</v>
      </c>
      <c r="L34" s="68"/>
      <c r="M34" s="27">
        <f t="shared" si="2"/>
        <v>0</v>
      </c>
      <c r="N34" s="63"/>
      <c r="O34" s="52">
        <v>0.2</v>
      </c>
      <c r="P34" s="53">
        <f t="shared" si="3"/>
        <v>0</v>
      </c>
      <c r="Q34" s="42"/>
      <c r="R34" s="42"/>
      <c r="S34" s="42"/>
      <c r="T34" s="42"/>
    </row>
    <row r="35" spans="2:20" ht="25.5">
      <c r="B35" s="65"/>
      <c r="C35" s="34">
        <v>5</v>
      </c>
      <c r="D35" s="35" t="s">
        <v>106</v>
      </c>
      <c r="E35" s="76" t="s">
        <v>154</v>
      </c>
      <c r="F35" s="37" t="s">
        <v>53</v>
      </c>
      <c r="G35" s="37" t="s">
        <v>107</v>
      </c>
      <c r="H35" s="34" t="s">
        <v>74</v>
      </c>
      <c r="I35" s="35" t="s">
        <v>105</v>
      </c>
      <c r="J35" s="34"/>
      <c r="K35" s="27">
        <v>26000</v>
      </c>
      <c r="L35" s="68"/>
      <c r="M35" s="27">
        <f t="shared" si="2"/>
        <v>0</v>
      </c>
      <c r="N35" s="63"/>
      <c r="O35" s="52">
        <v>0.2</v>
      </c>
      <c r="P35" s="53">
        <f t="shared" si="3"/>
        <v>0</v>
      </c>
      <c r="Q35" s="42"/>
      <c r="R35" s="42"/>
      <c r="S35" s="42"/>
      <c r="T35" s="42"/>
    </row>
    <row r="36" spans="2:20" ht="25.5">
      <c r="B36" s="65"/>
      <c r="C36" s="34">
        <v>6</v>
      </c>
      <c r="D36" s="35" t="s">
        <v>108</v>
      </c>
      <c r="E36" s="76" t="s">
        <v>155</v>
      </c>
      <c r="F36" s="37" t="s">
        <v>53</v>
      </c>
      <c r="G36" s="37" t="s">
        <v>109</v>
      </c>
      <c r="H36" s="34" t="s">
        <v>74</v>
      </c>
      <c r="I36" s="35" t="s">
        <v>105</v>
      </c>
      <c r="J36" s="34"/>
      <c r="K36" s="27">
        <v>24300</v>
      </c>
      <c r="L36" s="68"/>
      <c r="M36" s="27">
        <f t="shared" si="2"/>
        <v>0</v>
      </c>
      <c r="N36" s="63"/>
      <c r="O36" s="52">
        <v>0.2</v>
      </c>
      <c r="P36" s="53">
        <f t="shared" si="3"/>
        <v>0</v>
      </c>
      <c r="Q36" s="42"/>
      <c r="R36" s="42"/>
      <c r="S36" s="42"/>
      <c r="T36" s="42"/>
    </row>
    <row r="37" spans="2:20" ht="25.5">
      <c r="B37" s="65"/>
      <c r="C37" s="34">
        <v>7</v>
      </c>
      <c r="D37" s="35" t="s">
        <v>110</v>
      </c>
      <c r="E37" s="76" t="s">
        <v>156</v>
      </c>
      <c r="F37" s="37" t="s">
        <v>53</v>
      </c>
      <c r="G37" s="37" t="s">
        <v>111</v>
      </c>
      <c r="H37" s="34" t="s">
        <v>74</v>
      </c>
      <c r="I37" s="35" t="s">
        <v>105</v>
      </c>
      <c r="J37" s="34"/>
      <c r="K37" s="27">
        <v>35000</v>
      </c>
      <c r="L37" s="68"/>
      <c r="M37" s="27">
        <f t="shared" si="2"/>
        <v>0</v>
      </c>
      <c r="N37" s="63"/>
      <c r="O37" s="52">
        <v>0.2</v>
      </c>
      <c r="P37" s="53">
        <f t="shared" si="3"/>
        <v>0</v>
      </c>
      <c r="Q37" s="42"/>
      <c r="R37" s="42"/>
      <c r="S37" s="42"/>
      <c r="T37" s="42"/>
    </row>
    <row r="38" spans="2:20" ht="25.5">
      <c r="B38" s="65"/>
      <c r="C38" s="34">
        <v>8</v>
      </c>
      <c r="D38" s="35" t="s">
        <v>112</v>
      </c>
      <c r="E38" s="76" t="s">
        <v>157</v>
      </c>
      <c r="F38" s="37" t="s">
        <v>53</v>
      </c>
      <c r="G38" s="38" t="s">
        <v>113</v>
      </c>
      <c r="H38" s="34" t="s">
        <v>39</v>
      </c>
      <c r="I38" s="35" t="s">
        <v>114</v>
      </c>
      <c r="J38" s="34"/>
      <c r="K38" s="27">
        <v>5900</v>
      </c>
      <c r="L38" s="68"/>
      <c r="M38" s="27">
        <f t="shared" si="2"/>
        <v>0</v>
      </c>
      <c r="N38" s="63"/>
      <c r="O38" s="52">
        <v>0.2</v>
      </c>
      <c r="P38" s="53">
        <f t="shared" si="3"/>
        <v>0</v>
      </c>
      <c r="Q38" s="42"/>
      <c r="R38" s="42"/>
      <c r="S38" s="42"/>
      <c r="T38" s="42"/>
    </row>
    <row r="39" spans="2:20" ht="38.25">
      <c r="B39" s="65"/>
      <c r="C39" s="34">
        <v>9</v>
      </c>
      <c r="D39" s="35" t="s">
        <v>115</v>
      </c>
      <c r="E39" s="76" t="s">
        <v>158</v>
      </c>
      <c r="F39" s="37" t="s">
        <v>53</v>
      </c>
      <c r="G39" s="37" t="s">
        <v>116</v>
      </c>
      <c r="H39" s="34" t="s">
        <v>39</v>
      </c>
      <c r="I39" s="35" t="s">
        <v>117</v>
      </c>
      <c r="J39" s="34"/>
      <c r="K39" s="27">
        <v>15950</v>
      </c>
      <c r="L39" s="68"/>
      <c r="M39" s="27">
        <f t="shared" si="2"/>
        <v>0</v>
      </c>
      <c r="N39" s="63"/>
      <c r="O39" s="52">
        <v>0.2</v>
      </c>
      <c r="P39" s="53">
        <f t="shared" si="3"/>
        <v>0</v>
      </c>
      <c r="Q39" s="42"/>
      <c r="R39" s="42"/>
      <c r="S39" s="42"/>
      <c r="T39" s="42"/>
    </row>
    <row r="40" spans="2:20" ht="38.25">
      <c r="B40" s="65"/>
      <c r="C40" s="34">
        <v>10</v>
      </c>
      <c r="D40" s="35" t="s">
        <v>118</v>
      </c>
      <c r="E40" s="76" t="s">
        <v>159</v>
      </c>
      <c r="F40" s="37" t="s">
        <v>53</v>
      </c>
      <c r="G40" s="37" t="s">
        <v>118</v>
      </c>
      <c r="H40" s="34" t="s">
        <v>74</v>
      </c>
      <c r="I40" s="35" t="s">
        <v>119</v>
      </c>
      <c r="J40" s="34"/>
      <c r="K40" s="27">
        <v>39000</v>
      </c>
      <c r="L40" s="68"/>
      <c r="M40" s="27">
        <f t="shared" si="2"/>
        <v>0</v>
      </c>
      <c r="N40" s="63"/>
      <c r="O40" s="52">
        <v>0.2</v>
      </c>
      <c r="P40" s="53">
        <f t="shared" si="3"/>
        <v>0</v>
      </c>
      <c r="Q40" s="42"/>
      <c r="R40" s="42"/>
      <c r="S40" s="42"/>
      <c r="T40" s="42"/>
    </row>
    <row r="41" spans="2:20" ht="25.5">
      <c r="B41" s="65"/>
      <c r="C41" s="34">
        <v>11</v>
      </c>
      <c r="D41" s="35" t="s">
        <v>120</v>
      </c>
      <c r="E41" s="76" t="s">
        <v>160</v>
      </c>
      <c r="F41" s="37" t="s">
        <v>53</v>
      </c>
      <c r="G41" s="37" t="s">
        <v>120</v>
      </c>
      <c r="H41" s="34" t="s">
        <v>74</v>
      </c>
      <c r="I41" s="35" t="s">
        <v>105</v>
      </c>
      <c r="J41" s="34"/>
      <c r="K41" s="27">
        <v>29000</v>
      </c>
      <c r="L41" s="68"/>
      <c r="M41" s="27">
        <f t="shared" si="2"/>
        <v>0</v>
      </c>
      <c r="N41" s="63"/>
      <c r="O41" s="52">
        <v>0.2</v>
      </c>
      <c r="P41" s="53">
        <f t="shared" si="3"/>
        <v>0</v>
      </c>
      <c r="Q41" s="42"/>
      <c r="R41" s="42"/>
      <c r="S41" s="42"/>
      <c r="T41" s="42"/>
    </row>
    <row r="42" spans="2:20" ht="38.25">
      <c r="B42" s="65"/>
      <c r="C42" s="34">
        <v>12</v>
      </c>
      <c r="D42" s="35" t="s">
        <v>121</v>
      </c>
      <c r="E42" s="76" t="s">
        <v>161</v>
      </c>
      <c r="F42" s="37" t="s">
        <v>53</v>
      </c>
      <c r="G42" s="37" t="s">
        <v>122</v>
      </c>
      <c r="H42" s="34" t="s">
        <v>39</v>
      </c>
      <c r="I42" s="35" t="s">
        <v>123</v>
      </c>
      <c r="J42" s="34"/>
      <c r="K42" s="27">
        <v>20320</v>
      </c>
      <c r="L42" s="68"/>
      <c r="M42" s="27">
        <f t="shared" si="2"/>
        <v>0</v>
      </c>
      <c r="N42" s="63"/>
      <c r="O42" s="52">
        <v>0.2</v>
      </c>
      <c r="P42" s="53">
        <f t="shared" si="3"/>
        <v>0</v>
      </c>
      <c r="Q42" s="42"/>
      <c r="R42" s="42"/>
      <c r="S42" s="42"/>
      <c r="T42" s="42"/>
    </row>
    <row r="43" spans="2:20" ht="38.25">
      <c r="B43" s="65"/>
      <c r="C43" s="34">
        <v>13</v>
      </c>
      <c r="D43" s="35" t="s">
        <v>124</v>
      </c>
      <c r="E43" s="76" t="s">
        <v>162</v>
      </c>
      <c r="F43" s="37" t="s">
        <v>53</v>
      </c>
      <c r="G43" s="37" t="s">
        <v>125</v>
      </c>
      <c r="H43" s="34" t="s">
        <v>39</v>
      </c>
      <c r="I43" s="35" t="s">
        <v>126</v>
      </c>
      <c r="J43" s="34"/>
      <c r="K43" s="27">
        <v>1500</v>
      </c>
      <c r="L43" s="68"/>
      <c r="M43" s="27">
        <f t="shared" si="2"/>
        <v>0</v>
      </c>
      <c r="N43" s="63"/>
      <c r="O43" s="52">
        <v>0.2</v>
      </c>
      <c r="P43" s="53">
        <f t="shared" si="3"/>
        <v>0</v>
      </c>
      <c r="Q43" s="42"/>
      <c r="R43" s="42"/>
      <c r="S43" s="42"/>
      <c r="T43" s="42"/>
    </row>
    <row r="44" spans="2:20" ht="38.25">
      <c r="B44" s="65"/>
      <c r="C44" s="34">
        <v>14</v>
      </c>
      <c r="D44" s="35" t="s">
        <v>127</v>
      </c>
      <c r="E44" s="76" t="s">
        <v>163</v>
      </c>
      <c r="F44" s="37" t="s">
        <v>53</v>
      </c>
      <c r="G44" s="37" t="s">
        <v>128</v>
      </c>
      <c r="H44" s="34" t="s">
        <v>74</v>
      </c>
      <c r="I44" s="35" t="s">
        <v>119</v>
      </c>
      <c r="J44" s="34"/>
      <c r="K44" s="27">
        <v>5900</v>
      </c>
      <c r="L44" s="68"/>
      <c r="M44" s="27">
        <f t="shared" si="2"/>
        <v>0</v>
      </c>
      <c r="N44" s="63"/>
      <c r="O44" s="52">
        <v>0.2</v>
      </c>
      <c r="P44" s="53">
        <f t="shared" si="3"/>
        <v>0</v>
      </c>
      <c r="Q44" s="42"/>
      <c r="R44" s="42"/>
      <c r="S44" s="42"/>
      <c r="T44" s="42"/>
    </row>
    <row r="45" spans="2:20" ht="25.5">
      <c r="B45" s="65"/>
      <c r="C45" s="34">
        <v>15</v>
      </c>
      <c r="D45" s="35" t="s">
        <v>129</v>
      </c>
      <c r="E45" s="76" t="s">
        <v>164</v>
      </c>
      <c r="F45" s="37" t="s">
        <v>53</v>
      </c>
      <c r="G45" s="37" t="s">
        <v>130</v>
      </c>
      <c r="H45" s="34" t="s">
        <v>74</v>
      </c>
      <c r="I45" s="35" t="s">
        <v>119</v>
      </c>
      <c r="J45" s="34"/>
      <c r="K45" s="27">
        <v>28900</v>
      </c>
      <c r="L45" s="68"/>
      <c r="M45" s="27">
        <f t="shared" si="2"/>
        <v>0</v>
      </c>
      <c r="N45" s="63"/>
      <c r="O45" s="52">
        <v>0.2</v>
      </c>
      <c r="P45" s="53">
        <f t="shared" si="3"/>
        <v>0</v>
      </c>
      <c r="Q45" s="42"/>
      <c r="R45" s="42"/>
      <c r="S45" s="42"/>
      <c r="T45" s="42"/>
    </row>
    <row r="46" spans="2:20" ht="25.5">
      <c r="B46" s="65"/>
      <c r="C46" s="34">
        <v>16</v>
      </c>
      <c r="D46" s="35" t="s">
        <v>93</v>
      </c>
      <c r="E46" s="76" t="s">
        <v>165</v>
      </c>
      <c r="F46" s="37" t="s">
        <v>53</v>
      </c>
      <c r="G46" s="37" t="s">
        <v>93</v>
      </c>
      <c r="H46" s="34" t="s">
        <v>74</v>
      </c>
      <c r="I46" s="35" t="s">
        <v>119</v>
      </c>
      <c r="J46" s="34"/>
      <c r="K46" s="27">
        <v>47250</v>
      </c>
      <c r="L46" s="69"/>
      <c r="M46" s="27">
        <f t="shared" si="2"/>
        <v>0</v>
      </c>
      <c r="N46" s="64"/>
      <c r="O46" s="52">
        <v>0.2</v>
      </c>
      <c r="P46" s="53">
        <f t="shared" si="3"/>
        <v>0</v>
      </c>
      <c r="Q46" s="42"/>
      <c r="R46" s="42"/>
      <c r="S46" s="42"/>
      <c r="T46" s="42"/>
    </row>
    <row r="47" spans="2:20" ht="12.75">
      <c r="B47" s="65"/>
      <c r="C47" s="59" t="s">
        <v>131</v>
      </c>
      <c r="D47" s="60"/>
      <c r="E47" s="60"/>
      <c r="F47" s="60"/>
      <c r="G47" s="60"/>
      <c r="H47" s="60"/>
      <c r="I47" s="60"/>
      <c r="J47" s="60"/>
      <c r="K47" s="61"/>
      <c r="L47" s="53">
        <v>10148020</v>
      </c>
      <c r="M47" s="27">
        <f>SUM(M31:M46)</f>
        <v>0</v>
      </c>
      <c r="N47" s="51"/>
      <c r="O47" s="52"/>
      <c r="P47" s="53">
        <f>SUM(P31:P46)</f>
        <v>0</v>
      </c>
      <c r="Q47" s="42"/>
      <c r="R47" s="42"/>
      <c r="S47" s="42"/>
      <c r="T47" s="42"/>
    </row>
    <row r="48" spans="2:20" ht="12.75" customHeight="1">
      <c r="B48" s="58" t="s">
        <v>42</v>
      </c>
      <c r="C48" s="58"/>
      <c r="D48" s="58"/>
      <c r="E48" s="58"/>
      <c r="F48" s="58"/>
      <c r="G48" s="58"/>
      <c r="H48" s="58"/>
      <c r="I48" s="58"/>
      <c r="J48" s="58"/>
      <c r="K48" s="58"/>
      <c r="L48" s="57">
        <f>L28+L47</f>
        <v>15646900</v>
      </c>
      <c r="M48" s="39">
        <f>M28+M47</f>
        <v>0</v>
      </c>
      <c r="N48" s="39"/>
      <c r="O48" s="39"/>
      <c r="P48" s="39">
        <f>P28+P47</f>
        <v>0</v>
      </c>
      <c r="Q48" s="43"/>
      <c r="R48" s="43"/>
      <c r="S48" s="43"/>
      <c r="T48" s="43"/>
    </row>
    <row r="49" spans="2:20" ht="12.75">
      <c r="B49" s="58" t="s">
        <v>25</v>
      </c>
      <c r="C49" s="58"/>
      <c r="D49" s="58"/>
      <c r="E49" s="58"/>
      <c r="F49" s="58"/>
      <c r="G49" s="58"/>
      <c r="H49" s="58"/>
      <c r="I49" s="58"/>
      <c r="J49" s="58"/>
      <c r="K49" s="58"/>
      <c r="L49" s="55"/>
      <c r="M49" s="39">
        <f>P48</f>
        <v>0</v>
      </c>
      <c r="N49" s="54"/>
      <c r="O49" s="55"/>
      <c r="P49" s="55"/>
      <c r="Q49" s="43"/>
      <c r="R49" s="43"/>
      <c r="S49" s="43"/>
      <c r="T49" s="43"/>
    </row>
    <row r="50" spans="2:20" ht="12.75" customHeight="1">
      <c r="B50" s="58" t="s">
        <v>43</v>
      </c>
      <c r="C50" s="58"/>
      <c r="D50" s="58"/>
      <c r="E50" s="58"/>
      <c r="F50" s="58"/>
      <c r="G50" s="58"/>
      <c r="H50" s="58"/>
      <c r="I50" s="58"/>
      <c r="J50" s="58"/>
      <c r="K50" s="58"/>
      <c r="L50" s="55"/>
      <c r="M50" s="39">
        <f>M48+M49</f>
        <v>0</v>
      </c>
      <c r="N50" s="54"/>
      <c r="O50" s="55"/>
      <c r="P50" s="55"/>
      <c r="Q50" s="43"/>
      <c r="R50" s="43"/>
      <c r="S50" s="43"/>
      <c r="T50" s="43"/>
    </row>
  </sheetData>
  <sheetProtection/>
  <mergeCells count="15">
    <mergeCell ref="B2:V2"/>
    <mergeCell ref="B4:M4"/>
    <mergeCell ref="B8:B28"/>
    <mergeCell ref="C8:J8"/>
    <mergeCell ref="C28:J28"/>
    <mergeCell ref="L10:L27"/>
    <mergeCell ref="B48:K48"/>
    <mergeCell ref="B49:K49"/>
    <mergeCell ref="B50:K50"/>
    <mergeCell ref="C47:K47"/>
    <mergeCell ref="N31:N46"/>
    <mergeCell ref="N10:N27"/>
    <mergeCell ref="B29:B47"/>
    <mergeCell ref="C29:J29"/>
    <mergeCell ref="L31:L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3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46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'MIT d.o.o. - Specifikacija'!L48</f>
        <v>15646900</v>
      </c>
      <c r="F6" s="11">
        <f>'MIT d.o.o. - Specifikacija'!M48</f>
        <v>0</v>
      </c>
      <c r="G6" s="12">
        <f>'MIT d.o.o. - Specifikacija'!M50</f>
        <v>0</v>
      </c>
    </row>
    <row r="7" spans="2:7" ht="24.75" customHeight="1" thickBot="1">
      <c r="B7" s="4" t="s">
        <v>6</v>
      </c>
      <c r="C7" s="13" t="s">
        <v>7</v>
      </c>
      <c r="D7" s="3"/>
      <c r="E7" s="73" t="s">
        <v>8</v>
      </c>
      <c r="F7" s="74"/>
      <c r="G7" s="75"/>
    </row>
    <row r="8" spans="2:7" ht="20.25" customHeight="1" thickBot="1">
      <c r="B8" s="9"/>
      <c r="C8" s="10"/>
      <c r="D8" s="3"/>
      <c r="E8" s="14">
        <f>E6/1000</f>
        <v>15646.9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2020-04-03T12:35:40Z</cp:lastPrinted>
  <dcterms:created xsi:type="dcterms:W3CDTF">2014-01-17T13:07:43Z</dcterms:created>
  <dcterms:modified xsi:type="dcterms:W3CDTF">2020-04-26T18:53:28Z</dcterms:modified>
  <cp:category/>
  <cp:version/>
  <cp:contentType/>
  <cp:contentStatus/>
</cp:coreProperties>
</file>