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abteh - Remed - specifikacija" sheetId="1" r:id="rId1"/>
    <sheet name="Labteh i Remed- Obrazac KVI" sheetId="2" r:id="rId2"/>
  </sheets>
  <definedNames>
    <definedName name="_xlnm.Print_Area" localSheetId="0">'Labteh - Remed - specifikacija'!$B$1:$P$5</definedName>
    <definedName name="_xlnm.Print_Area" localSheetId="1">'Labteh i Remed- Obrazac KVI'!$A$1:$H$22</definedName>
  </definedNames>
  <calcPr fullCalcOnLoad="1"/>
</workbook>
</file>

<file path=xl/sharedStrings.xml><?xml version="1.0" encoding="utf-8"?>
<sst xmlns="http://schemas.openxmlformats.org/spreadsheetml/2006/main" count="546" uniqueCount="284">
  <si>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</si>
  <si>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</si>
  <si>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</si>
  <si>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</si>
  <si>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</si>
  <si>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</si>
  <si>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</si>
  <si>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</si>
  <si>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</si>
  <si>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</si>
  <si>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</si>
  <si>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</si>
  <si>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</si>
  <si>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</si>
  <si>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</si>
  <si>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</si>
  <si>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</si>
  <si>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</si>
  <si>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</si>
  <si>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</si>
  <si>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</si>
  <si>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</si>
  <si>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</si>
  <si>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</si>
  <si>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</si>
  <si>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</si>
  <si>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</si>
  <si>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</si>
  <si>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</si>
  <si>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</si>
  <si>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</si>
  <si>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</si>
  <si>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</si>
  <si>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</si>
  <si>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</si>
  <si>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</si>
  <si>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</si>
  <si>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</si>
  <si>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</si>
  <si>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</si>
  <si>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УКУПНА ВРЕДНОСТ  СА ПДВ-ом</t>
  </si>
  <si>
    <t>Број партије</t>
  </si>
  <si>
    <t>Назив партије</t>
  </si>
  <si>
    <t>Стопа ПДВ-а</t>
  </si>
  <si>
    <t>Партија</t>
  </si>
  <si>
    <t xml:space="preserve">Произвођач </t>
  </si>
  <si>
    <t>Шифра предметног добра</t>
  </si>
  <si>
    <t>ABX Diluent</t>
  </si>
  <si>
    <t>HORIBA ABX SAS as HORIBA Medical</t>
  </si>
  <si>
    <t>ABX Cleaner</t>
  </si>
  <si>
    <t>ABX Fluocyte</t>
  </si>
  <si>
    <t>ABX Lysebio</t>
  </si>
  <si>
    <t>ABX Difftrol</t>
  </si>
  <si>
    <t>komad</t>
  </si>
  <si>
    <t>3ml</t>
  </si>
  <si>
    <t>ABX Minotrol Retic</t>
  </si>
  <si>
    <t>ABX Minoclair</t>
  </si>
  <si>
    <t>Radiometer Medical ApS</t>
  </si>
  <si>
    <t xml:space="preserve">komad </t>
  </si>
  <si>
    <t xml:space="preserve">30 ampula </t>
  </si>
  <si>
    <t>100 komad</t>
  </si>
  <si>
    <t xml:space="preserve">Pico 50 Arterial blood sampler, 2 ml </t>
  </si>
  <si>
    <t xml:space="preserve">Safe Pico Arterial blood sampler </t>
  </si>
  <si>
    <t>УКУПНА ВРЕДНОСТ  БЕЗ ПДВ-а</t>
  </si>
  <si>
    <t>Партија 4</t>
  </si>
  <si>
    <t>Reagensi i potrošni materijal za aparat HORBA 3-DIFF ABX MICROS CRP 200,MICROS SEMI CRP, Micros Emi CRP o Micros ES60 (autofill)</t>
  </si>
  <si>
    <t>CRP REA</t>
  </si>
  <si>
    <t>ABX CRP Rea</t>
  </si>
  <si>
    <t>R1x 10, R2x 10; R3x20ml</t>
  </si>
  <si>
    <t>Minidil</t>
  </si>
  <si>
    <t>ABX Minidil LMG</t>
  </si>
  <si>
    <t>20 lit</t>
  </si>
  <si>
    <t>Alphalyse</t>
  </si>
  <si>
    <t xml:space="preserve">ABX Alphalyse </t>
  </si>
  <si>
    <t>0,4 lit</t>
  </si>
  <si>
    <t>Cleaner</t>
  </si>
  <si>
    <t>1 lit</t>
  </si>
  <si>
    <t>Minoclair</t>
  </si>
  <si>
    <t>0,5 lit</t>
  </si>
  <si>
    <t xml:space="preserve">Minotrol Normal </t>
  </si>
  <si>
    <t>ABX Minotrol 16</t>
  </si>
  <si>
    <t>2,5 ml</t>
  </si>
  <si>
    <t xml:space="preserve">Minotrol low </t>
  </si>
  <si>
    <t xml:space="preserve">2,5 ml </t>
  </si>
  <si>
    <t xml:space="preserve">Minotrol high </t>
  </si>
  <si>
    <t xml:space="preserve">Minilyse </t>
  </si>
  <si>
    <t>ABX Minilyse LMG</t>
  </si>
  <si>
    <t xml:space="preserve">1 l </t>
  </si>
  <si>
    <t xml:space="preserve">Minotrol CRP Normal </t>
  </si>
  <si>
    <t>ABX Minotrol CRP</t>
  </si>
  <si>
    <t xml:space="preserve">Minotrol CRP high </t>
  </si>
  <si>
    <t xml:space="preserve">Minotrol CRP Low </t>
  </si>
  <si>
    <t xml:space="preserve">CRP unit 50 </t>
  </si>
  <si>
    <t>CRP Unit 50</t>
  </si>
  <si>
    <t xml:space="preserve">100 testova </t>
  </si>
  <si>
    <t xml:space="preserve">Lysebio 0,4 l </t>
  </si>
  <si>
    <t xml:space="preserve">0,4 l </t>
  </si>
  <si>
    <t>Укупно за партију 4:</t>
  </si>
  <si>
    <t>Партија 28</t>
  </si>
  <si>
    <t>Reagensi i potrošni materijal -Hematološki analizator: ABX Pentra XL R80, ABX Pentra 80,Pentra ES 60, Pentra MS CRP</t>
  </si>
  <si>
    <t xml:space="preserve"> Lysebio</t>
  </si>
  <si>
    <t>1l</t>
  </si>
  <si>
    <t>0,5l</t>
  </si>
  <si>
    <t>Difftrol Normal</t>
  </si>
  <si>
    <t>Difftrol High</t>
  </si>
  <si>
    <t>Difftrol Low</t>
  </si>
  <si>
    <t>Lysebio</t>
  </si>
  <si>
    <t>0.4l</t>
  </si>
  <si>
    <t>Eosinofix</t>
  </si>
  <si>
    <t>ABX Eosinofix</t>
  </si>
  <si>
    <t>Basolyse II</t>
  </si>
  <si>
    <t>ABX Basolyse II</t>
  </si>
  <si>
    <t>Minotrol CRP Normal</t>
  </si>
  <si>
    <t>2.5ml</t>
  </si>
  <si>
    <t>Minotrol CRP High</t>
  </si>
  <si>
    <t>Minotrol CRP Low</t>
  </si>
  <si>
    <t>100 testova</t>
  </si>
  <si>
    <t>Diluent</t>
  </si>
  <si>
    <t>20l</t>
  </si>
  <si>
    <t>Fluocyte</t>
  </si>
  <si>
    <t>0.5l</t>
  </si>
  <si>
    <t>Minotrol retic nivo 1</t>
  </si>
  <si>
    <t>Minotrol retic nivo 2</t>
  </si>
  <si>
    <t>Minotrol retic nivo 3</t>
  </si>
  <si>
    <t>Укупно за партију 28:</t>
  </si>
  <si>
    <t>Партија 79</t>
  </si>
  <si>
    <t>Reagensi i potrošni materijal za MINDRAY EH 2050B PLUS</t>
  </si>
  <si>
    <t>REAGENS A</t>
  </si>
  <si>
    <t>Suzhou Mindray Scientific Co., Ltd.</t>
  </si>
  <si>
    <t>EH-20 Series Fully Automatic Urinary Sediment Analysis System REAGENT A</t>
  </si>
  <si>
    <t>5L</t>
  </si>
  <si>
    <t>REAGENS B</t>
  </si>
  <si>
    <t>EH-20 Series Fully Automatic Urinary Sediment Analysis System REAGENT B</t>
  </si>
  <si>
    <t>CLEANSER</t>
  </si>
  <si>
    <t>EH-20 Series Fully Automatic Urinary Sediment Analysis System CLEANSER</t>
  </si>
  <si>
    <t>50ml</t>
  </si>
  <si>
    <t>TRAKICE ZA URIN</t>
  </si>
  <si>
    <t>U-11 Urinalysis Reagent Strips</t>
  </si>
  <si>
    <t>Укупно за партију 79:</t>
  </si>
  <si>
    <t>Партија 92</t>
  </si>
  <si>
    <t>Reagensi i potrošni materijal za aparat gasni analizator ABL80 Basic, ABL90 FLEX</t>
  </si>
  <si>
    <t>Sensor cassette SC90 300analiza/30 dana</t>
  </si>
  <si>
    <t>Sensor Cassette SC90</t>
  </si>
  <si>
    <t>300analiza</t>
  </si>
  <si>
    <t>Sensor cassette SC90 600analiza/30 dana</t>
  </si>
  <si>
    <t>600analiza</t>
  </si>
  <si>
    <t>Sensor cassette SC90 900analiza/30 dana</t>
  </si>
  <si>
    <t>900analiza</t>
  </si>
  <si>
    <t xml:space="preserve">Solution Pack SP 80 (for BASIC) </t>
  </si>
  <si>
    <t>BASIC Solution Pack</t>
  </si>
  <si>
    <t>1 komad</t>
  </si>
  <si>
    <t>ABL90 FLEX Solution pack</t>
  </si>
  <si>
    <t>Solution Pack SP90</t>
  </si>
  <si>
    <t xml:space="preserve"> 1 komad</t>
  </si>
  <si>
    <t>Thermal paper, 8 rolls</t>
  </si>
  <si>
    <t>8 rolni</t>
  </si>
  <si>
    <t>thb Calibrator</t>
  </si>
  <si>
    <t>tHb calibration Solution</t>
  </si>
  <si>
    <t>2mLx4</t>
  </si>
  <si>
    <t>Flush device</t>
  </si>
  <si>
    <t xml:space="preserve">Flush device </t>
  </si>
  <si>
    <t>špric sa crevom i adapterom</t>
  </si>
  <si>
    <t>Inlet gasket</t>
  </si>
  <si>
    <t>Inlet gasket with holde</t>
  </si>
  <si>
    <t xml:space="preserve">Senzor kaseta (SC 80 50/30 full + lac) </t>
  </si>
  <si>
    <t>BASIC Sensor Cassettes</t>
  </si>
  <si>
    <t xml:space="preserve">50 analiza </t>
  </si>
  <si>
    <t>Senzor kaseta (SC 80 300/15 full, no GLU , no qc3</t>
  </si>
  <si>
    <t>ABL 80 FLEX  Sensor Cassettes</t>
  </si>
  <si>
    <t xml:space="preserve">300 analiza </t>
  </si>
  <si>
    <t>Senzor kaseta (SC 80 100/60full)</t>
  </si>
  <si>
    <t xml:space="preserve">100 analiza </t>
  </si>
  <si>
    <t>Senzor kaseta (SC 80 300/30 full, no glu, no qc3)</t>
  </si>
  <si>
    <t xml:space="preserve">Senzor kaeta (SC 80 300/60 BG/hct) </t>
  </si>
  <si>
    <t xml:space="preserve">Senzor kaseta (SC 80 50/60 full) </t>
  </si>
  <si>
    <t xml:space="preserve">Senzor kaseta (SC 80 300/30 bg/Hct no qc3) </t>
  </si>
  <si>
    <t xml:space="preserve">Senzor kaseta (SC 80 100/30 full + Lac for ABL 80 FLEX , BASIC) </t>
  </si>
  <si>
    <t xml:space="preserve">Senzor kaseta (SC 80 200/30 full+Lac for ABL 80 FLEX , BASIC)  </t>
  </si>
  <si>
    <t xml:space="preserve">200 analiza </t>
  </si>
  <si>
    <t xml:space="preserve">Solution Pack SP 80 (for FLEX) </t>
  </si>
  <si>
    <t>ABL 80 FLEX Solution Pack</t>
  </si>
  <si>
    <t xml:space="preserve">Solution Pack SP 80 (for BASIC+LAC) </t>
  </si>
  <si>
    <t xml:space="preserve">Printer Papir 6 rolls </t>
  </si>
  <si>
    <t>Printer paper</t>
  </si>
  <si>
    <t xml:space="preserve">6 rolni </t>
  </si>
  <si>
    <t>S7170 QUALICHEK, LEVEL 1 HEMATOCRIT AND METABOLITE</t>
  </si>
  <si>
    <t>Qualicheck</t>
  </si>
  <si>
    <t xml:space="preserve">S7430 QUALICHEK 4+ LEVEL 1 </t>
  </si>
  <si>
    <t>S7180QUALICHECK, level 2 Hematocrit and Metabolite</t>
  </si>
  <si>
    <t>S7450 QUALICHECK4+, level 3</t>
  </si>
  <si>
    <t>S7440 QUALICHEK 4+ LEVEL 2</t>
  </si>
  <si>
    <t xml:space="preserve">Senzor kaseta (SC90 1200/30) </t>
  </si>
  <si>
    <t xml:space="preserve">1200 analiza </t>
  </si>
  <si>
    <t>Solution Pack SP90  XL</t>
  </si>
  <si>
    <t xml:space="preserve">ABL90 FLEX clot catcher, box off 250 pcs </t>
  </si>
  <si>
    <t>ABL90 FLEX, Clot catcher</t>
  </si>
  <si>
    <t xml:space="preserve">250 komada </t>
  </si>
  <si>
    <t xml:space="preserve">Clintubes 80x140 mikrolit </t>
  </si>
  <si>
    <t>CLINITUBES</t>
  </si>
  <si>
    <t>Pico 70 22gx32 mm Arteribal blood sampler w. 22g x 32 mm needle, 1,5 ml</t>
  </si>
  <si>
    <t xml:space="preserve">PICO70 </t>
  </si>
  <si>
    <t xml:space="preserve">100 komad </t>
  </si>
  <si>
    <t>Pico50 Arterial Blood Sampler, Aspirator</t>
  </si>
  <si>
    <t>safePICO</t>
  </si>
  <si>
    <t>safeCLINITUBES plastic capillaries 100 µL</t>
  </si>
  <si>
    <t>safeCLINITUBES</t>
  </si>
  <si>
    <t>safeCLINITUBES plastic capillaries 85 µL</t>
  </si>
  <si>
    <t>CLINITUBES 5  vials of 75 µL</t>
  </si>
  <si>
    <t>100 komada</t>
  </si>
  <si>
    <t>Укупно за партију 92:</t>
  </si>
  <si>
    <t>Назив добављача: Zajednicka ponuda Labteh d.o.o. I Remed d.o.o.</t>
  </si>
  <si>
    <t>Zajednicka ponuda Labteh d.o.o. I Remed d.o.o.</t>
  </si>
  <si>
    <t>RGN200011</t>
  </si>
  <si>
    <t>RGN200012</t>
  </si>
  <si>
    <t>RGN200013</t>
  </si>
  <si>
    <t>RGN200014</t>
  </si>
  <si>
    <t>RGN200015</t>
  </si>
  <si>
    <t>RGN200016</t>
  </si>
  <si>
    <t>RGN200017</t>
  </si>
  <si>
    <t>RGN200018</t>
  </si>
  <si>
    <t>RGN200019</t>
  </si>
  <si>
    <t>RGN200020</t>
  </si>
  <si>
    <t>RGN200021</t>
  </si>
  <si>
    <t>RGN200022</t>
  </si>
  <si>
    <t>RGN200023</t>
  </si>
  <si>
    <t>RGN200024</t>
  </si>
  <si>
    <t>RGN200234</t>
  </si>
  <si>
    <t>RGN200235</t>
  </si>
  <si>
    <t>RGN200236</t>
  </si>
  <si>
    <t>RGN200237</t>
  </si>
  <si>
    <t>RGN200238</t>
  </si>
  <si>
    <t>RGN200239</t>
  </si>
  <si>
    <t>RGN200240</t>
  </si>
  <si>
    <t>RGN200241</t>
  </si>
  <si>
    <t>RGN200242</t>
  </si>
  <si>
    <t>RGN200243</t>
  </si>
  <si>
    <t>RGN200244</t>
  </si>
  <si>
    <t>RGN200245</t>
  </si>
  <si>
    <t>RGN200246</t>
  </si>
  <si>
    <t>RGN200247</t>
  </si>
  <si>
    <t>RGN200248</t>
  </si>
  <si>
    <t>RGN200249</t>
  </si>
  <si>
    <t>RGN200250</t>
  </si>
  <si>
    <t>RGN200251</t>
  </si>
  <si>
    <t>RGN202350</t>
  </si>
  <si>
    <t>RGN202351</t>
  </si>
  <si>
    <t>RGN202352</t>
  </si>
  <si>
    <t>RGN202353</t>
  </si>
  <si>
    <t>RGN202417</t>
  </si>
  <si>
    <t>RGN202418</t>
  </si>
  <si>
    <t>RGN202419</t>
  </si>
  <si>
    <t>RGN202420</t>
  </si>
  <si>
    <t>RGN202421</t>
  </si>
  <si>
    <t>RGN202422</t>
  </si>
  <si>
    <t>RGN202423</t>
  </si>
  <si>
    <t>RGN202424</t>
  </si>
  <si>
    <t>RGN202425</t>
  </si>
  <si>
    <t>RGN202426</t>
  </si>
  <si>
    <t>RGN202427</t>
  </si>
  <si>
    <t>RGN202428</t>
  </si>
  <si>
    <t>RGN202429</t>
  </si>
  <si>
    <t>RGN202430</t>
  </si>
  <si>
    <t>RGN202431</t>
  </si>
  <si>
    <t>RGN202432</t>
  </si>
  <si>
    <t>RGN202433</t>
  </si>
  <si>
    <t>RGN202434</t>
  </si>
  <si>
    <t>RGN202435</t>
  </si>
  <si>
    <t>RGN202436</t>
  </si>
  <si>
    <t>RGN202437</t>
  </si>
  <si>
    <t>RGN202438</t>
  </si>
  <si>
    <t>RGN202439</t>
  </si>
  <si>
    <t>RGN202440</t>
  </si>
  <si>
    <t>RGN202441</t>
  </si>
  <si>
    <t>RGN202442</t>
  </si>
  <si>
    <t>RGN202443</t>
  </si>
  <si>
    <t>RGN202444</t>
  </si>
  <si>
    <t>RGN202445</t>
  </si>
  <si>
    <t>RGN202446</t>
  </si>
  <si>
    <t>RGN202447</t>
  </si>
  <si>
    <t>RGN202448</t>
  </si>
  <si>
    <t>RGN202449</t>
  </si>
  <si>
    <t>RGN202450</t>
  </si>
  <si>
    <t>RGN202451</t>
  </si>
  <si>
    <t>RGN202452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</si>
</sst>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_-* #,##0.00_-;\-* #,##0.00_-;_-* &quot;-&quot;??_-;_-@_-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color indexed="8"/>
      <name val="Verdana CE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Verdana CE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5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106" applyAlignment="1">
      <alignment vertical="center"/>
      <protection/>
    </xf>
    <xf numFmtId="0" fontId="59" fillId="0" borderId="0" xfId="106" applyFont="1" applyAlignment="1">
      <alignment vertical="center"/>
      <protection/>
    </xf>
    <xf numFmtId="0" fontId="0" fillId="0" borderId="0" xfId="106">
      <alignment/>
      <protection/>
    </xf>
    <xf numFmtId="0" fontId="3" fillId="55" borderId="19" xfId="106" applyFont="1" applyFill="1" applyBorder="1" applyAlignment="1">
      <alignment horizontal="center" vertical="center" wrapText="1"/>
      <protection/>
    </xf>
    <xf numFmtId="4" fontId="61" fillId="0" borderId="19" xfId="106" applyNumberFormat="1" applyFont="1" applyFill="1" applyBorder="1" applyAlignment="1">
      <alignment horizontal="center" vertical="center" wrapText="1"/>
      <protection/>
    </xf>
    <xf numFmtId="0" fontId="4" fillId="55" borderId="20" xfId="106" applyFont="1" applyFill="1" applyBorder="1" applyAlignment="1">
      <alignment horizontal="center" vertical="center" wrapText="1"/>
      <protection/>
    </xf>
    <xf numFmtId="0" fontId="4" fillId="55" borderId="21" xfId="106" applyFont="1" applyFill="1" applyBorder="1" applyAlignment="1">
      <alignment horizontal="center" vertical="center" wrapText="1"/>
      <protection/>
    </xf>
    <xf numFmtId="0" fontId="4" fillId="55" borderId="22" xfId="106" applyFont="1" applyFill="1" applyBorder="1" applyAlignment="1">
      <alignment horizontal="center" vertical="center" wrapText="1"/>
      <protection/>
    </xf>
    <xf numFmtId="0" fontId="62" fillId="0" borderId="0" xfId="106" applyFont="1" applyAlignment="1">
      <alignment wrapText="1"/>
      <protection/>
    </xf>
    <xf numFmtId="0" fontId="63" fillId="0" borderId="0" xfId="106" applyFont="1" applyAlignment="1">
      <alignment wrapText="1"/>
      <protection/>
    </xf>
    <xf numFmtId="4" fontId="59" fillId="0" borderId="20" xfId="106" applyNumberFormat="1" applyFont="1" applyBorder="1" applyAlignment="1">
      <alignment vertical="center" wrapText="1"/>
      <protection/>
    </xf>
    <xf numFmtId="4" fontId="59" fillId="0" borderId="22" xfId="106" applyNumberFormat="1" applyFont="1" applyBorder="1" applyAlignment="1">
      <alignment vertical="center" wrapText="1"/>
      <protection/>
    </xf>
    <xf numFmtId="0" fontId="63" fillId="0" borderId="19" xfId="106" applyFont="1" applyBorder="1" applyAlignment="1">
      <alignment horizontal="center" vertical="center" wrapText="1"/>
      <protection/>
    </xf>
    <xf numFmtId="3" fontId="59" fillId="0" borderId="23" xfId="106" applyNumberFormat="1" applyFont="1" applyBorder="1" applyAlignment="1">
      <alignment vertical="center" wrapText="1"/>
      <protection/>
    </xf>
    <xf numFmtId="3" fontId="59" fillId="0" borderId="24" xfId="106" applyNumberFormat="1" applyFont="1" applyBorder="1" applyAlignment="1">
      <alignment vertical="center" wrapText="1"/>
      <protection/>
    </xf>
    <xf numFmtId="0" fontId="0" fillId="0" borderId="0" xfId="106" applyAlignment="1">
      <alignment wrapText="1"/>
      <protection/>
    </xf>
    <xf numFmtId="0" fontId="5" fillId="55" borderId="19" xfId="106" applyFont="1" applyFill="1" applyBorder="1" applyAlignment="1">
      <alignment horizontal="center" vertical="center" wrapText="1"/>
      <protection/>
    </xf>
    <xf numFmtId="3" fontId="59" fillId="0" borderId="19" xfId="106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106" applyFont="1" applyAlignment="1">
      <alignment vertical="center"/>
      <protection/>
    </xf>
    <xf numFmtId="0" fontId="0" fillId="56" borderId="0" xfId="0" applyFill="1" applyAlignment="1">
      <alignment/>
    </xf>
    <xf numFmtId="1" fontId="0" fillId="56" borderId="0" xfId="0" applyNumberFormat="1" applyFill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62" fillId="0" borderId="19" xfId="0" applyNumberFormat="1" applyFont="1" applyBorder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9" fontId="62" fillId="56" borderId="19" xfId="0" applyNumberFormat="1" applyFont="1" applyFill="1" applyBorder="1" applyAlignment="1">
      <alignment/>
    </xf>
    <xf numFmtId="4" fontId="62" fillId="56" borderId="19" xfId="0" applyNumberFormat="1" applyFont="1" applyFill="1" applyBorder="1" applyAlignment="1">
      <alignment/>
    </xf>
    <xf numFmtId="0" fontId="59" fillId="56" borderId="0" xfId="0" applyFont="1" applyFill="1" applyAlignment="1">
      <alignment horizontal="left"/>
    </xf>
    <xf numFmtId="0" fontId="24" fillId="57" borderId="19" xfId="0" applyFont="1" applyFill="1" applyBorder="1" applyAlignment="1">
      <alignment horizontal="center" vertical="center" wrapText="1"/>
    </xf>
    <xf numFmtId="1" fontId="24" fillId="56" borderId="19" xfId="0" applyNumberFormat="1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2" fillId="57" borderId="19" xfId="113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>
      <alignment horizontal="center" vertical="center" wrapText="1"/>
    </xf>
    <xf numFmtId="0" fontId="2" fillId="57" borderId="19" xfId="75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wrapText="1"/>
    </xf>
    <xf numFmtId="4" fontId="0" fillId="56" borderId="19" xfId="0" applyNumberFormat="1" applyFont="1" applyFill="1" applyBorder="1" applyAlignment="1">
      <alignment horizontal="center" vertical="center"/>
    </xf>
    <xf numFmtId="9" fontId="0" fillId="56" borderId="19" xfId="0" applyNumberFormat="1" applyFont="1" applyFill="1" applyBorder="1" applyAlignment="1">
      <alignment horizontal="center" vertical="center"/>
    </xf>
    <xf numFmtId="0" fontId="25" fillId="57" borderId="19" xfId="105" applyFont="1" applyFill="1" applyBorder="1" applyAlignment="1">
      <alignment vertical="center" wrapText="1"/>
      <protection/>
    </xf>
    <xf numFmtId="4" fontId="25" fillId="57" borderId="19" xfId="105" applyNumberFormat="1" applyFont="1" applyFill="1" applyBorder="1" applyAlignment="1">
      <alignment vertical="center" wrapText="1"/>
      <protection/>
    </xf>
    <xf numFmtId="1" fontId="59" fillId="56" borderId="0" xfId="0" applyNumberFormat="1" applyFont="1" applyFill="1" applyAlignment="1">
      <alignment horizontal="left"/>
    </xf>
    <xf numFmtId="1" fontId="62" fillId="56" borderId="19" xfId="0" applyNumberFormat="1" applyFont="1" applyFill="1" applyBorder="1" applyAlignment="1">
      <alignment/>
    </xf>
    <xf numFmtId="1" fontId="0" fillId="56" borderId="19" xfId="0" applyNumberFormat="1" applyFont="1" applyFill="1" applyBorder="1" applyAlignment="1">
      <alignment horizontal="center" vertical="center"/>
    </xf>
    <xf numFmtId="1" fontId="25" fillId="57" borderId="19" xfId="105" applyNumberFormat="1" applyFont="1" applyFill="1" applyBorder="1" applyAlignment="1">
      <alignment vertical="center" wrapText="1"/>
      <protection/>
    </xf>
    <xf numFmtId="0" fontId="0" fillId="57" borderId="26" xfId="0" applyFill="1" applyBorder="1" applyAlignment="1">
      <alignment wrapText="1"/>
    </xf>
    <xf numFmtId="0" fontId="0" fillId="57" borderId="27" xfId="0" applyFill="1" applyBorder="1" applyAlignment="1">
      <alignment wrapText="1"/>
    </xf>
    <xf numFmtId="0" fontId="0" fillId="57" borderId="28" xfId="0" applyFill="1" applyBorder="1" applyAlignment="1">
      <alignment wrapText="1"/>
    </xf>
    <xf numFmtId="0" fontId="25" fillId="57" borderId="25" xfId="105" applyFont="1" applyFill="1" applyBorder="1" applyAlignment="1">
      <alignment horizontal="right" vertical="center" wrapText="1"/>
      <protection/>
    </xf>
    <xf numFmtId="0" fontId="25" fillId="57" borderId="29" xfId="105" applyFont="1" applyFill="1" applyBorder="1" applyAlignment="1">
      <alignment horizontal="right" vertical="center" wrapText="1"/>
      <protection/>
    </xf>
    <xf numFmtId="0" fontId="25" fillId="57" borderId="30" xfId="105" applyFont="1" applyFill="1" applyBorder="1" applyAlignment="1">
      <alignment horizontal="right" vertical="center" wrapText="1"/>
      <protection/>
    </xf>
    <xf numFmtId="4" fontId="0" fillId="56" borderId="31" xfId="0" applyNumberFormat="1" applyFont="1" applyFill="1" applyBorder="1" applyAlignment="1">
      <alignment horizontal="center" vertical="center"/>
    </xf>
    <xf numFmtId="4" fontId="0" fillId="56" borderId="32" xfId="0" applyNumberFormat="1" applyFont="1" applyFill="1" applyBorder="1" applyAlignment="1">
      <alignment horizontal="center" vertical="center"/>
    </xf>
    <xf numFmtId="4" fontId="0" fillId="56" borderId="33" xfId="0" applyNumberFormat="1" applyFont="1" applyFill="1" applyBorder="1" applyAlignment="1">
      <alignment horizontal="center" vertical="center"/>
    </xf>
    <xf numFmtId="1" fontId="0" fillId="56" borderId="31" xfId="0" applyNumberFormat="1" applyFont="1" applyFill="1" applyBorder="1" applyAlignment="1">
      <alignment horizontal="center" vertical="center"/>
    </xf>
    <xf numFmtId="1" fontId="0" fillId="56" borderId="32" xfId="0" applyNumberFormat="1" applyFont="1" applyFill="1" applyBorder="1" applyAlignment="1">
      <alignment horizontal="center" vertical="center"/>
    </xf>
    <xf numFmtId="1" fontId="0" fillId="56" borderId="33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right" vertical="center"/>
    </xf>
    <xf numFmtId="0" fontId="59" fillId="0" borderId="2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left"/>
    </xf>
    <xf numFmtId="4" fontId="59" fillId="55" borderId="23" xfId="106" applyNumberFormat="1" applyFont="1" applyFill="1" applyBorder="1" applyAlignment="1">
      <alignment horizontal="center" vertical="center" wrapText="1"/>
      <protection/>
    </xf>
    <xf numFmtId="4" fontId="59" fillId="55" borderId="34" xfId="106" applyNumberFormat="1" applyFont="1" applyFill="1" applyBorder="1" applyAlignment="1">
      <alignment horizontal="center" vertical="center" wrapText="1"/>
      <protection/>
    </xf>
    <xf numFmtId="4" fontId="59" fillId="55" borderId="35" xfId="106" applyNumberFormat="1" applyFont="1" applyFill="1" applyBorder="1" applyAlignment="1">
      <alignment horizontal="center" vertical="center" wrapText="1"/>
      <protection/>
    </xf>
    <xf numFmtId="0" fontId="59" fillId="0" borderId="33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4" fillId="57" borderId="19" xfId="0" applyFont="1" applyFill="1" applyBorder="1" applyAlignment="1">
      <alignment horizontal="center" vertical="center" wrapText="1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3" xfId="71"/>
    <cellStyle name="Currency" xfId="72"/>
    <cellStyle name="Currency [0]" xfId="73"/>
    <cellStyle name="Excel Built-in Normal" xfId="74"/>
    <cellStyle name="Excel Built-in Normal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3" xfId="96"/>
    <cellStyle name="Normal 16" xfId="97"/>
    <cellStyle name="Normal 2" xfId="98"/>
    <cellStyle name="Normal 2 16" xfId="99"/>
    <cellStyle name="Normal 2 17" xfId="100"/>
    <cellStyle name="Normal 2 18" xfId="101"/>
    <cellStyle name="Normal 2 2" xfId="102"/>
    <cellStyle name="Normal 2 3" xfId="103"/>
    <cellStyle name="Normal 3" xfId="104"/>
    <cellStyle name="Normal 3 2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6" xfId="112"/>
    <cellStyle name="Normal 7" xfId="113"/>
    <cellStyle name="Normal 8" xfId="114"/>
    <cellStyle name="Normal 9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  <cellStyle name="Нормалан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4"/>
  <sheetViews>
    <sheetView tabSelected="1" zoomScale="70" zoomScaleNormal="70" zoomScalePageLayoutView="0" workbookViewId="0" topLeftCell="A1">
      <selection activeCell="E1" sqref="E1:E16384"/>
    </sheetView>
  </sheetViews>
  <sheetFormatPr defaultColWidth="9.140625" defaultRowHeight="12.75"/>
  <cols>
    <col min="2" max="2" width="12.28125" style="0" customWidth="1"/>
    <col min="3" max="3" width="8.57421875" style="0" customWidth="1"/>
    <col min="4" max="4" width="17.8515625" style="0" customWidth="1"/>
    <col min="5" max="5" width="17.8515625" style="84" customWidth="1"/>
    <col min="6" max="6" width="16.421875" style="0" customWidth="1"/>
    <col min="7" max="7" width="21.421875" style="0" customWidth="1"/>
    <col min="8" max="8" width="14.28125" style="0" customWidth="1"/>
    <col min="9" max="9" width="17.8515625" style="0" customWidth="1"/>
    <col min="10" max="10" width="14.7109375" style="0" customWidth="1"/>
    <col min="11" max="11" width="14.140625" style="0" customWidth="1"/>
    <col min="12" max="12" width="14.140625" style="21" hidden="1" customWidth="1"/>
    <col min="13" max="13" width="13.8515625" style="0" bestFit="1" customWidth="1"/>
    <col min="14" max="14" width="13.8515625" style="22" hidden="1" customWidth="1"/>
    <col min="15" max="15" width="13.8515625" style="21" hidden="1" customWidth="1"/>
    <col min="16" max="16" width="13.421875" style="21" hidden="1" customWidth="1"/>
  </cols>
  <sheetData>
    <row r="2" spans="2:16" ht="12.75">
      <c r="B2" s="77" t="s">
        <v>22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4" spans="2:15" ht="12.75">
      <c r="B4" s="78" t="s">
        <v>210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54"/>
      <c r="O4" s="37"/>
    </row>
    <row r="6" spans="2:16" ht="14.25">
      <c r="B6" s="23" t="s">
        <v>41</v>
      </c>
      <c r="C6" s="24" t="s">
        <v>42</v>
      </c>
      <c r="D6" s="24"/>
      <c r="E6" s="83"/>
      <c r="F6" s="24"/>
      <c r="G6" s="24"/>
      <c r="H6" s="24"/>
      <c r="I6" s="24"/>
      <c r="J6" s="24"/>
      <c r="K6" s="28"/>
      <c r="L6" s="50"/>
      <c r="M6" s="25"/>
      <c r="N6" s="55"/>
      <c r="O6" s="35"/>
      <c r="P6" s="36"/>
    </row>
    <row r="7" spans="2:16" ht="51">
      <c r="B7" s="29" t="s">
        <v>44</v>
      </c>
      <c r="C7" s="29" t="s">
        <v>31</v>
      </c>
      <c r="D7" s="30" t="s">
        <v>32</v>
      </c>
      <c r="E7" s="85" t="s">
        <v>46</v>
      </c>
      <c r="F7" s="34" t="s">
        <v>45</v>
      </c>
      <c r="G7" s="38" t="s">
        <v>33</v>
      </c>
      <c r="H7" s="30" t="s">
        <v>1</v>
      </c>
      <c r="I7" s="30" t="s">
        <v>34</v>
      </c>
      <c r="J7" s="40" t="s">
        <v>26</v>
      </c>
      <c r="K7" s="41" t="s">
        <v>27</v>
      </c>
      <c r="L7" s="26" t="s">
        <v>38</v>
      </c>
      <c r="M7" s="31" t="s">
        <v>35</v>
      </c>
      <c r="N7" s="39" t="s">
        <v>39</v>
      </c>
      <c r="O7" s="27" t="s">
        <v>43</v>
      </c>
      <c r="P7" s="26" t="s">
        <v>36</v>
      </c>
    </row>
    <row r="8" spans="2:16" ht="12.75">
      <c r="B8" s="72" t="s">
        <v>64</v>
      </c>
      <c r="C8" s="75" t="s">
        <v>65</v>
      </c>
      <c r="D8" s="75"/>
      <c r="E8" s="75"/>
      <c r="F8" s="75"/>
      <c r="G8" s="75"/>
      <c r="H8" s="75"/>
      <c r="I8" s="75"/>
      <c r="J8" s="76"/>
      <c r="K8" s="42"/>
      <c r="L8" s="50"/>
      <c r="M8" s="42"/>
      <c r="N8" s="56"/>
      <c r="O8" s="51"/>
      <c r="P8" s="50"/>
    </row>
    <row r="9" spans="2:16" ht="51">
      <c r="B9" s="72"/>
      <c r="C9" s="29" t="s">
        <v>31</v>
      </c>
      <c r="D9" s="30" t="s">
        <v>32</v>
      </c>
      <c r="E9" s="85" t="s">
        <v>46</v>
      </c>
      <c r="F9" s="34" t="s">
        <v>45</v>
      </c>
      <c r="G9" s="38" t="s">
        <v>33</v>
      </c>
      <c r="H9" s="30" t="s">
        <v>1</v>
      </c>
      <c r="I9" s="30" t="s">
        <v>34</v>
      </c>
      <c r="J9" s="40" t="s">
        <v>26</v>
      </c>
      <c r="K9" s="41" t="s">
        <v>27</v>
      </c>
      <c r="L9" s="26" t="s">
        <v>38</v>
      </c>
      <c r="M9" s="31" t="s">
        <v>35</v>
      </c>
      <c r="N9" s="39" t="s">
        <v>39</v>
      </c>
      <c r="O9" s="27" t="s">
        <v>43</v>
      </c>
      <c r="P9" s="26" t="s">
        <v>36</v>
      </c>
    </row>
    <row r="10" spans="2:16" ht="38.25">
      <c r="B10" s="72"/>
      <c r="C10" s="43">
        <v>1</v>
      </c>
      <c r="D10" s="44" t="s">
        <v>66</v>
      </c>
      <c r="E10" s="82" t="s">
        <v>212</v>
      </c>
      <c r="F10" s="44" t="s">
        <v>48</v>
      </c>
      <c r="G10" s="44" t="s">
        <v>67</v>
      </c>
      <c r="H10" s="43" t="s">
        <v>37</v>
      </c>
      <c r="I10" s="44" t="s">
        <v>68</v>
      </c>
      <c r="J10" s="45"/>
      <c r="K10" s="42">
        <v>28000</v>
      </c>
      <c r="L10" s="64"/>
      <c r="M10" s="42">
        <f>J10*K10</f>
        <v>0</v>
      </c>
      <c r="N10" s="67">
        <v>1</v>
      </c>
      <c r="O10" s="51">
        <v>0.2</v>
      </c>
      <c r="P10" s="50">
        <f>M10*O10</f>
        <v>0</v>
      </c>
    </row>
    <row r="11" spans="2:16" ht="38.25">
      <c r="B11" s="72"/>
      <c r="C11" s="43">
        <v>2</v>
      </c>
      <c r="D11" s="44" t="s">
        <v>69</v>
      </c>
      <c r="E11" s="82" t="s">
        <v>213</v>
      </c>
      <c r="F11" s="44" t="s">
        <v>48</v>
      </c>
      <c r="G11" s="44" t="s">
        <v>70</v>
      </c>
      <c r="H11" s="43" t="s">
        <v>37</v>
      </c>
      <c r="I11" s="44" t="s">
        <v>71</v>
      </c>
      <c r="J11" s="45"/>
      <c r="K11" s="42">
        <v>10500</v>
      </c>
      <c r="L11" s="65"/>
      <c r="M11" s="42">
        <f aca="true" t="shared" si="0" ref="M11:M23">J11*K11</f>
        <v>0</v>
      </c>
      <c r="N11" s="68"/>
      <c r="O11" s="51">
        <v>0.2</v>
      </c>
      <c r="P11" s="50">
        <f aca="true" t="shared" si="1" ref="P11:P23">M11*O11</f>
        <v>0</v>
      </c>
    </row>
    <row r="12" spans="2:16" ht="38.25">
      <c r="B12" s="72"/>
      <c r="C12" s="43">
        <v>3</v>
      </c>
      <c r="D12" s="44" t="s">
        <v>72</v>
      </c>
      <c r="E12" s="82" t="s">
        <v>214</v>
      </c>
      <c r="F12" s="44" t="s">
        <v>48</v>
      </c>
      <c r="G12" s="44" t="s">
        <v>73</v>
      </c>
      <c r="H12" s="43" t="s">
        <v>37</v>
      </c>
      <c r="I12" s="44" t="s">
        <v>74</v>
      </c>
      <c r="J12" s="45"/>
      <c r="K12" s="42">
        <v>15000</v>
      </c>
      <c r="L12" s="65"/>
      <c r="M12" s="42">
        <f t="shared" si="0"/>
        <v>0</v>
      </c>
      <c r="N12" s="68"/>
      <c r="O12" s="51">
        <v>0.2</v>
      </c>
      <c r="P12" s="50">
        <f t="shared" si="1"/>
        <v>0</v>
      </c>
    </row>
    <row r="13" spans="2:16" ht="38.25">
      <c r="B13" s="72"/>
      <c r="C13" s="43">
        <v>4</v>
      </c>
      <c r="D13" s="44" t="s">
        <v>75</v>
      </c>
      <c r="E13" s="82" t="s">
        <v>215</v>
      </c>
      <c r="F13" s="44" t="s">
        <v>48</v>
      </c>
      <c r="G13" s="44" t="s">
        <v>49</v>
      </c>
      <c r="H13" s="43" t="s">
        <v>37</v>
      </c>
      <c r="I13" s="44" t="s">
        <v>76</v>
      </c>
      <c r="J13" s="45"/>
      <c r="K13" s="42">
        <v>3990</v>
      </c>
      <c r="L13" s="65"/>
      <c r="M13" s="42">
        <f t="shared" si="0"/>
        <v>0</v>
      </c>
      <c r="N13" s="68"/>
      <c r="O13" s="51">
        <v>0.2</v>
      </c>
      <c r="P13" s="50">
        <f t="shared" si="1"/>
        <v>0</v>
      </c>
    </row>
    <row r="14" spans="2:16" ht="38.25">
      <c r="B14" s="72"/>
      <c r="C14" s="43">
        <v>5</v>
      </c>
      <c r="D14" s="44" t="s">
        <v>77</v>
      </c>
      <c r="E14" s="82" t="s">
        <v>216</v>
      </c>
      <c r="F14" s="44" t="s">
        <v>48</v>
      </c>
      <c r="G14" s="44" t="s">
        <v>56</v>
      </c>
      <c r="H14" s="43" t="s">
        <v>37</v>
      </c>
      <c r="I14" s="44" t="s">
        <v>78</v>
      </c>
      <c r="J14" s="45"/>
      <c r="K14" s="42">
        <v>3500</v>
      </c>
      <c r="L14" s="65"/>
      <c r="M14" s="42">
        <f t="shared" si="0"/>
        <v>0</v>
      </c>
      <c r="N14" s="68"/>
      <c r="O14" s="51">
        <v>0.2</v>
      </c>
      <c r="P14" s="50">
        <f t="shared" si="1"/>
        <v>0</v>
      </c>
    </row>
    <row r="15" spans="2:16" ht="38.25">
      <c r="B15" s="72"/>
      <c r="C15" s="43">
        <v>6</v>
      </c>
      <c r="D15" s="44" t="s">
        <v>79</v>
      </c>
      <c r="E15" s="82" t="s">
        <v>217</v>
      </c>
      <c r="F15" s="44" t="s">
        <v>48</v>
      </c>
      <c r="G15" s="44" t="s">
        <v>80</v>
      </c>
      <c r="H15" s="43" t="s">
        <v>37</v>
      </c>
      <c r="I15" s="44" t="s">
        <v>81</v>
      </c>
      <c r="J15" s="45"/>
      <c r="K15" s="42">
        <v>7500</v>
      </c>
      <c r="L15" s="65"/>
      <c r="M15" s="42">
        <f t="shared" si="0"/>
        <v>0</v>
      </c>
      <c r="N15" s="68"/>
      <c r="O15" s="51">
        <v>0.2</v>
      </c>
      <c r="P15" s="50">
        <f t="shared" si="1"/>
        <v>0</v>
      </c>
    </row>
    <row r="16" spans="2:16" ht="38.25">
      <c r="B16" s="72"/>
      <c r="C16" s="43">
        <v>7</v>
      </c>
      <c r="D16" s="44" t="s">
        <v>82</v>
      </c>
      <c r="E16" s="82" t="s">
        <v>218</v>
      </c>
      <c r="F16" s="44" t="s">
        <v>48</v>
      </c>
      <c r="G16" s="44" t="s">
        <v>80</v>
      </c>
      <c r="H16" s="43" t="s">
        <v>37</v>
      </c>
      <c r="I16" s="44" t="s">
        <v>83</v>
      </c>
      <c r="J16" s="45"/>
      <c r="K16" s="42">
        <v>7500</v>
      </c>
      <c r="L16" s="65"/>
      <c r="M16" s="42">
        <f t="shared" si="0"/>
        <v>0</v>
      </c>
      <c r="N16" s="68"/>
      <c r="O16" s="51">
        <v>0.2</v>
      </c>
      <c r="P16" s="50">
        <f t="shared" si="1"/>
        <v>0</v>
      </c>
    </row>
    <row r="17" spans="2:16" ht="38.25">
      <c r="B17" s="72"/>
      <c r="C17" s="43">
        <v>8</v>
      </c>
      <c r="D17" s="44" t="s">
        <v>84</v>
      </c>
      <c r="E17" s="82" t="s">
        <v>219</v>
      </c>
      <c r="F17" s="44" t="s">
        <v>48</v>
      </c>
      <c r="G17" s="44" t="s">
        <v>80</v>
      </c>
      <c r="H17" s="43" t="s">
        <v>37</v>
      </c>
      <c r="I17" s="44" t="s">
        <v>83</v>
      </c>
      <c r="J17" s="45"/>
      <c r="K17" s="42">
        <v>7500</v>
      </c>
      <c r="L17" s="65"/>
      <c r="M17" s="42">
        <f t="shared" si="0"/>
        <v>0</v>
      </c>
      <c r="N17" s="68"/>
      <c r="O17" s="51">
        <v>0.2</v>
      </c>
      <c r="P17" s="50">
        <f t="shared" si="1"/>
        <v>0</v>
      </c>
    </row>
    <row r="18" spans="2:16" ht="38.25">
      <c r="B18" s="72"/>
      <c r="C18" s="43">
        <v>9</v>
      </c>
      <c r="D18" s="44" t="s">
        <v>85</v>
      </c>
      <c r="E18" s="82" t="s">
        <v>220</v>
      </c>
      <c r="F18" s="44" t="s">
        <v>48</v>
      </c>
      <c r="G18" s="44" t="s">
        <v>86</v>
      </c>
      <c r="H18" s="43" t="s">
        <v>37</v>
      </c>
      <c r="I18" s="44" t="s">
        <v>87</v>
      </c>
      <c r="J18" s="45"/>
      <c r="K18" s="42">
        <v>15000</v>
      </c>
      <c r="L18" s="65"/>
      <c r="M18" s="42">
        <f t="shared" si="0"/>
        <v>0</v>
      </c>
      <c r="N18" s="68"/>
      <c r="O18" s="51">
        <v>0.2</v>
      </c>
      <c r="P18" s="50">
        <f t="shared" si="1"/>
        <v>0</v>
      </c>
    </row>
    <row r="19" spans="2:16" ht="38.25">
      <c r="B19" s="72"/>
      <c r="C19" s="43">
        <v>10</v>
      </c>
      <c r="D19" s="44" t="s">
        <v>88</v>
      </c>
      <c r="E19" s="82" t="s">
        <v>221</v>
      </c>
      <c r="F19" s="44" t="s">
        <v>48</v>
      </c>
      <c r="G19" s="44" t="s">
        <v>89</v>
      </c>
      <c r="H19" s="43" t="s">
        <v>53</v>
      </c>
      <c r="I19" s="44" t="s">
        <v>83</v>
      </c>
      <c r="J19" s="45"/>
      <c r="K19" s="42">
        <v>9500</v>
      </c>
      <c r="L19" s="65"/>
      <c r="M19" s="42">
        <f t="shared" si="0"/>
        <v>0</v>
      </c>
      <c r="N19" s="68"/>
      <c r="O19" s="51">
        <v>0.2</v>
      </c>
      <c r="P19" s="50">
        <f t="shared" si="1"/>
        <v>0</v>
      </c>
    </row>
    <row r="20" spans="2:16" ht="38.25">
      <c r="B20" s="72"/>
      <c r="C20" s="43">
        <v>11</v>
      </c>
      <c r="D20" s="44" t="s">
        <v>90</v>
      </c>
      <c r="E20" s="82" t="s">
        <v>222</v>
      </c>
      <c r="F20" s="44" t="s">
        <v>48</v>
      </c>
      <c r="G20" s="44" t="s">
        <v>89</v>
      </c>
      <c r="H20" s="43" t="s">
        <v>53</v>
      </c>
      <c r="I20" s="44" t="s">
        <v>83</v>
      </c>
      <c r="J20" s="45"/>
      <c r="K20" s="42">
        <v>9500</v>
      </c>
      <c r="L20" s="65"/>
      <c r="M20" s="42">
        <f t="shared" si="0"/>
        <v>0</v>
      </c>
      <c r="N20" s="68"/>
      <c r="O20" s="51">
        <v>0.2</v>
      </c>
      <c r="P20" s="50">
        <f t="shared" si="1"/>
        <v>0</v>
      </c>
    </row>
    <row r="21" spans="2:16" ht="38.25">
      <c r="B21" s="72"/>
      <c r="C21" s="43">
        <v>12</v>
      </c>
      <c r="D21" s="44" t="s">
        <v>91</v>
      </c>
      <c r="E21" s="82" t="s">
        <v>223</v>
      </c>
      <c r="F21" s="44" t="s">
        <v>48</v>
      </c>
      <c r="G21" s="44" t="s">
        <v>89</v>
      </c>
      <c r="H21" s="43" t="s">
        <v>53</v>
      </c>
      <c r="I21" s="44" t="s">
        <v>83</v>
      </c>
      <c r="J21" s="45"/>
      <c r="K21" s="42">
        <v>9500</v>
      </c>
      <c r="L21" s="65"/>
      <c r="M21" s="42">
        <f t="shared" si="0"/>
        <v>0</v>
      </c>
      <c r="N21" s="68"/>
      <c r="O21" s="51">
        <v>0.2</v>
      </c>
      <c r="P21" s="50">
        <f t="shared" si="1"/>
        <v>0</v>
      </c>
    </row>
    <row r="22" spans="2:16" ht="38.25">
      <c r="B22" s="72"/>
      <c r="C22" s="43">
        <v>13</v>
      </c>
      <c r="D22" s="44" t="s">
        <v>92</v>
      </c>
      <c r="E22" s="82" t="s">
        <v>224</v>
      </c>
      <c r="F22" s="44" t="s">
        <v>48</v>
      </c>
      <c r="G22" s="44" t="s">
        <v>93</v>
      </c>
      <c r="H22" s="43" t="s">
        <v>37</v>
      </c>
      <c r="I22" s="44" t="s">
        <v>94</v>
      </c>
      <c r="J22" s="45"/>
      <c r="K22" s="42">
        <v>29500</v>
      </c>
      <c r="L22" s="65"/>
      <c r="M22" s="42">
        <f t="shared" si="0"/>
        <v>0</v>
      </c>
      <c r="N22" s="68"/>
      <c r="O22" s="51">
        <v>0.2</v>
      </c>
      <c r="P22" s="50">
        <f t="shared" si="1"/>
        <v>0</v>
      </c>
    </row>
    <row r="23" spans="2:16" ht="38.25">
      <c r="B23" s="72"/>
      <c r="C23" s="43">
        <v>14</v>
      </c>
      <c r="D23" s="44" t="s">
        <v>95</v>
      </c>
      <c r="E23" s="82" t="s">
        <v>225</v>
      </c>
      <c r="F23" s="44" t="s">
        <v>48</v>
      </c>
      <c r="G23" s="44" t="s">
        <v>51</v>
      </c>
      <c r="H23" s="43" t="s">
        <v>37</v>
      </c>
      <c r="I23" s="44" t="s">
        <v>96</v>
      </c>
      <c r="J23" s="45"/>
      <c r="K23" s="42">
        <v>8500</v>
      </c>
      <c r="L23" s="66"/>
      <c r="M23" s="42">
        <f t="shared" si="0"/>
        <v>0</v>
      </c>
      <c r="N23" s="69"/>
      <c r="O23" s="51">
        <v>0.2</v>
      </c>
      <c r="P23" s="50">
        <f t="shared" si="1"/>
        <v>0</v>
      </c>
    </row>
    <row r="24" spans="2:16" ht="12.75">
      <c r="B24" s="72"/>
      <c r="C24" s="70" t="s">
        <v>97</v>
      </c>
      <c r="D24" s="70"/>
      <c r="E24" s="70"/>
      <c r="F24" s="70"/>
      <c r="G24" s="70"/>
      <c r="H24" s="70"/>
      <c r="I24" s="70"/>
      <c r="J24" s="71"/>
      <c r="K24" s="42"/>
      <c r="L24" s="50">
        <v>44172960</v>
      </c>
      <c r="M24" s="42">
        <f>SUM(M10:M23)</f>
        <v>0</v>
      </c>
      <c r="N24" s="56"/>
      <c r="O24" s="51">
        <v>0.2</v>
      </c>
      <c r="P24" s="50">
        <f>SUM(P10:P23)</f>
        <v>0</v>
      </c>
    </row>
    <row r="25" spans="2:16" ht="12.75">
      <c r="B25" s="72" t="s">
        <v>98</v>
      </c>
      <c r="C25" s="73" t="s">
        <v>99</v>
      </c>
      <c r="D25" s="73"/>
      <c r="E25" s="73"/>
      <c r="F25" s="73"/>
      <c r="G25" s="73"/>
      <c r="H25" s="73"/>
      <c r="I25" s="73"/>
      <c r="J25" s="74"/>
      <c r="K25" s="42"/>
      <c r="L25" s="50"/>
      <c r="M25" s="42"/>
      <c r="N25" s="56"/>
      <c r="O25" s="51"/>
      <c r="P25" s="50"/>
    </row>
    <row r="26" spans="2:16" ht="51">
      <c r="B26" s="72"/>
      <c r="C26" s="29" t="s">
        <v>31</v>
      </c>
      <c r="D26" s="30" t="s">
        <v>32</v>
      </c>
      <c r="E26" s="85" t="s">
        <v>46</v>
      </c>
      <c r="F26" s="34" t="s">
        <v>45</v>
      </c>
      <c r="G26" s="38" t="s">
        <v>33</v>
      </c>
      <c r="H26" s="30" t="s">
        <v>1</v>
      </c>
      <c r="I26" s="30" t="s">
        <v>34</v>
      </c>
      <c r="J26" s="40" t="s">
        <v>26</v>
      </c>
      <c r="K26" s="41" t="s">
        <v>27</v>
      </c>
      <c r="L26" s="26" t="s">
        <v>38</v>
      </c>
      <c r="M26" s="31" t="s">
        <v>35</v>
      </c>
      <c r="N26" s="39" t="s">
        <v>39</v>
      </c>
      <c r="O26" s="27" t="s">
        <v>43</v>
      </c>
      <c r="P26" s="26" t="s">
        <v>36</v>
      </c>
    </row>
    <row r="27" spans="2:16" ht="38.25">
      <c r="B27" s="72"/>
      <c r="C27" s="43">
        <v>1</v>
      </c>
      <c r="D27" s="44" t="s">
        <v>100</v>
      </c>
      <c r="E27" s="82" t="s">
        <v>226</v>
      </c>
      <c r="F27" s="46" t="s">
        <v>48</v>
      </c>
      <c r="G27" s="47" t="s">
        <v>51</v>
      </c>
      <c r="H27" s="43" t="s">
        <v>37</v>
      </c>
      <c r="I27" s="44" t="s">
        <v>101</v>
      </c>
      <c r="J27" s="45"/>
      <c r="K27" s="42">
        <v>11500</v>
      </c>
      <c r="L27" s="64"/>
      <c r="M27" s="42">
        <f>J27*K27</f>
        <v>0</v>
      </c>
      <c r="N27" s="56"/>
      <c r="O27" s="51">
        <v>0.2</v>
      </c>
      <c r="P27" s="50">
        <f>M27*O27</f>
        <v>0</v>
      </c>
    </row>
    <row r="28" spans="2:16" ht="38.25">
      <c r="B28" s="72"/>
      <c r="C28" s="43">
        <v>2</v>
      </c>
      <c r="D28" s="44" t="s">
        <v>77</v>
      </c>
      <c r="E28" s="82" t="s">
        <v>227</v>
      </c>
      <c r="F28" s="46" t="s">
        <v>48</v>
      </c>
      <c r="G28" s="47" t="s">
        <v>56</v>
      </c>
      <c r="H28" s="43" t="s">
        <v>37</v>
      </c>
      <c r="I28" s="44" t="s">
        <v>102</v>
      </c>
      <c r="J28" s="45"/>
      <c r="K28" s="42">
        <v>3500</v>
      </c>
      <c r="L28" s="65"/>
      <c r="M28" s="42">
        <f aca="true" t="shared" si="2" ref="M28:M44">J28*K28</f>
        <v>0</v>
      </c>
      <c r="N28" s="56"/>
      <c r="O28" s="51">
        <v>0.2</v>
      </c>
      <c r="P28" s="50">
        <f aca="true" t="shared" si="3" ref="P28:P44">M28*O28</f>
        <v>0</v>
      </c>
    </row>
    <row r="29" spans="2:16" ht="38.25">
      <c r="B29" s="72"/>
      <c r="C29" s="43">
        <v>3</v>
      </c>
      <c r="D29" s="44" t="s">
        <v>103</v>
      </c>
      <c r="E29" s="82" t="s">
        <v>228</v>
      </c>
      <c r="F29" s="46" t="s">
        <v>48</v>
      </c>
      <c r="G29" s="47" t="s">
        <v>52</v>
      </c>
      <c r="H29" s="43" t="s">
        <v>53</v>
      </c>
      <c r="I29" s="44" t="s">
        <v>54</v>
      </c>
      <c r="J29" s="45"/>
      <c r="K29" s="42">
        <v>12700</v>
      </c>
      <c r="L29" s="65"/>
      <c r="M29" s="42">
        <f t="shared" si="2"/>
        <v>0</v>
      </c>
      <c r="N29" s="56"/>
      <c r="O29" s="51">
        <v>0.2</v>
      </c>
      <c r="P29" s="50">
        <f t="shared" si="3"/>
        <v>0</v>
      </c>
    </row>
    <row r="30" spans="2:16" ht="38.25">
      <c r="B30" s="72"/>
      <c r="C30" s="43">
        <v>4</v>
      </c>
      <c r="D30" s="44" t="s">
        <v>104</v>
      </c>
      <c r="E30" s="82" t="s">
        <v>229</v>
      </c>
      <c r="F30" s="46" t="s">
        <v>48</v>
      </c>
      <c r="G30" s="47" t="s">
        <v>52</v>
      </c>
      <c r="H30" s="43" t="s">
        <v>53</v>
      </c>
      <c r="I30" s="44" t="s">
        <v>54</v>
      </c>
      <c r="J30" s="45"/>
      <c r="K30" s="42">
        <v>12700</v>
      </c>
      <c r="L30" s="65"/>
      <c r="M30" s="42">
        <f t="shared" si="2"/>
        <v>0</v>
      </c>
      <c r="N30" s="56"/>
      <c r="O30" s="51">
        <v>0.2</v>
      </c>
      <c r="P30" s="50">
        <f t="shared" si="3"/>
        <v>0</v>
      </c>
    </row>
    <row r="31" spans="2:16" ht="38.25">
      <c r="B31" s="72"/>
      <c r="C31" s="43">
        <v>5</v>
      </c>
      <c r="D31" s="44" t="s">
        <v>105</v>
      </c>
      <c r="E31" s="82" t="s">
        <v>230</v>
      </c>
      <c r="F31" s="46" t="s">
        <v>48</v>
      </c>
      <c r="G31" s="47" t="s">
        <v>52</v>
      </c>
      <c r="H31" s="43" t="s">
        <v>53</v>
      </c>
      <c r="I31" s="44" t="s">
        <v>54</v>
      </c>
      <c r="J31" s="45"/>
      <c r="K31" s="42">
        <v>12700</v>
      </c>
      <c r="L31" s="65"/>
      <c r="M31" s="42">
        <f t="shared" si="2"/>
        <v>0</v>
      </c>
      <c r="N31" s="56"/>
      <c r="O31" s="51">
        <v>0.2</v>
      </c>
      <c r="P31" s="50">
        <f t="shared" si="3"/>
        <v>0</v>
      </c>
    </row>
    <row r="32" spans="2:16" ht="38.25">
      <c r="B32" s="72"/>
      <c r="C32" s="43">
        <v>6</v>
      </c>
      <c r="D32" s="44" t="s">
        <v>106</v>
      </c>
      <c r="E32" s="82" t="s">
        <v>231</v>
      </c>
      <c r="F32" s="46" t="s">
        <v>48</v>
      </c>
      <c r="G32" s="47" t="s">
        <v>51</v>
      </c>
      <c r="H32" s="43" t="s">
        <v>37</v>
      </c>
      <c r="I32" s="44" t="s">
        <v>107</v>
      </c>
      <c r="J32" s="45"/>
      <c r="K32" s="42">
        <v>8500</v>
      </c>
      <c r="L32" s="65"/>
      <c r="M32" s="42">
        <f t="shared" si="2"/>
        <v>0</v>
      </c>
      <c r="N32" s="56"/>
      <c r="O32" s="51">
        <v>0.2</v>
      </c>
      <c r="P32" s="50">
        <f t="shared" si="3"/>
        <v>0</v>
      </c>
    </row>
    <row r="33" spans="2:16" ht="38.25">
      <c r="B33" s="72"/>
      <c r="C33" s="43">
        <v>7</v>
      </c>
      <c r="D33" s="44" t="s">
        <v>108</v>
      </c>
      <c r="E33" s="82" t="s">
        <v>232</v>
      </c>
      <c r="F33" s="46" t="s">
        <v>48</v>
      </c>
      <c r="G33" s="47" t="s">
        <v>109</v>
      </c>
      <c r="H33" s="43" t="s">
        <v>37</v>
      </c>
      <c r="I33" s="44" t="s">
        <v>101</v>
      </c>
      <c r="J33" s="45"/>
      <c r="K33" s="42">
        <v>10000</v>
      </c>
      <c r="L33" s="65"/>
      <c r="M33" s="42">
        <f t="shared" si="2"/>
        <v>0</v>
      </c>
      <c r="N33" s="56"/>
      <c r="O33" s="51">
        <v>0.2</v>
      </c>
      <c r="P33" s="50">
        <f t="shared" si="3"/>
        <v>0</v>
      </c>
    </row>
    <row r="34" spans="2:16" ht="38.25">
      <c r="B34" s="72"/>
      <c r="C34" s="43">
        <v>8</v>
      </c>
      <c r="D34" s="44" t="s">
        <v>110</v>
      </c>
      <c r="E34" s="82" t="s">
        <v>233</v>
      </c>
      <c r="F34" s="46" t="s">
        <v>48</v>
      </c>
      <c r="G34" s="47" t="s">
        <v>111</v>
      </c>
      <c r="H34" s="43" t="s">
        <v>37</v>
      </c>
      <c r="I34" s="44" t="s">
        <v>101</v>
      </c>
      <c r="J34" s="45"/>
      <c r="K34" s="42">
        <v>8200</v>
      </c>
      <c r="L34" s="65"/>
      <c r="M34" s="42">
        <f t="shared" si="2"/>
        <v>0</v>
      </c>
      <c r="N34" s="56"/>
      <c r="O34" s="51">
        <v>0.2</v>
      </c>
      <c r="P34" s="50">
        <f t="shared" si="3"/>
        <v>0</v>
      </c>
    </row>
    <row r="35" spans="2:16" ht="38.25">
      <c r="B35" s="72"/>
      <c r="C35" s="43">
        <v>9</v>
      </c>
      <c r="D35" s="44" t="s">
        <v>112</v>
      </c>
      <c r="E35" s="82" t="s">
        <v>234</v>
      </c>
      <c r="F35" s="46" t="s">
        <v>48</v>
      </c>
      <c r="G35" s="47" t="s">
        <v>89</v>
      </c>
      <c r="H35" s="43" t="s">
        <v>53</v>
      </c>
      <c r="I35" s="44" t="s">
        <v>113</v>
      </c>
      <c r="J35" s="45"/>
      <c r="K35" s="42">
        <v>9500</v>
      </c>
      <c r="L35" s="65"/>
      <c r="M35" s="42">
        <f t="shared" si="2"/>
        <v>0</v>
      </c>
      <c r="N35" s="56"/>
      <c r="O35" s="51">
        <v>0.2</v>
      </c>
      <c r="P35" s="50">
        <f t="shared" si="3"/>
        <v>0</v>
      </c>
    </row>
    <row r="36" spans="2:16" ht="38.25">
      <c r="B36" s="72"/>
      <c r="C36" s="43">
        <v>10</v>
      </c>
      <c r="D36" s="44" t="s">
        <v>114</v>
      </c>
      <c r="E36" s="82" t="s">
        <v>235</v>
      </c>
      <c r="F36" s="46" t="s">
        <v>48</v>
      </c>
      <c r="G36" s="47" t="s">
        <v>89</v>
      </c>
      <c r="H36" s="43" t="s">
        <v>53</v>
      </c>
      <c r="I36" s="44" t="s">
        <v>113</v>
      </c>
      <c r="J36" s="45"/>
      <c r="K36" s="42">
        <v>9500</v>
      </c>
      <c r="L36" s="65"/>
      <c r="M36" s="42">
        <f t="shared" si="2"/>
        <v>0</v>
      </c>
      <c r="N36" s="56"/>
      <c r="O36" s="51">
        <v>0.2</v>
      </c>
      <c r="P36" s="50">
        <f t="shared" si="3"/>
        <v>0</v>
      </c>
    </row>
    <row r="37" spans="2:16" ht="38.25">
      <c r="B37" s="72"/>
      <c r="C37" s="43">
        <v>11</v>
      </c>
      <c r="D37" s="44" t="s">
        <v>115</v>
      </c>
      <c r="E37" s="82" t="s">
        <v>236</v>
      </c>
      <c r="F37" s="46" t="s">
        <v>48</v>
      </c>
      <c r="G37" s="47" t="s">
        <v>89</v>
      </c>
      <c r="H37" s="43" t="s">
        <v>53</v>
      </c>
      <c r="I37" s="44" t="s">
        <v>113</v>
      </c>
      <c r="J37" s="45"/>
      <c r="K37" s="42">
        <v>9500</v>
      </c>
      <c r="L37" s="65"/>
      <c r="M37" s="42">
        <f t="shared" si="2"/>
        <v>0</v>
      </c>
      <c r="N37" s="56"/>
      <c r="O37" s="51">
        <v>0.2</v>
      </c>
      <c r="P37" s="50">
        <f t="shared" si="3"/>
        <v>0</v>
      </c>
    </row>
    <row r="38" spans="2:16" ht="38.25">
      <c r="B38" s="72"/>
      <c r="C38" s="43">
        <v>12</v>
      </c>
      <c r="D38" s="44" t="s">
        <v>66</v>
      </c>
      <c r="E38" s="82" t="s">
        <v>237</v>
      </c>
      <c r="F38" s="46" t="s">
        <v>48</v>
      </c>
      <c r="G38" s="47" t="s">
        <v>67</v>
      </c>
      <c r="H38" s="43" t="s">
        <v>37</v>
      </c>
      <c r="I38" s="44" t="s">
        <v>116</v>
      </c>
      <c r="J38" s="45"/>
      <c r="K38" s="42">
        <v>28000</v>
      </c>
      <c r="L38" s="65"/>
      <c r="M38" s="42">
        <f t="shared" si="2"/>
        <v>0</v>
      </c>
      <c r="N38" s="56"/>
      <c r="O38" s="51">
        <v>0.2</v>
      </c>
      <c r="P38" s="50">
        <f t="shared" si="3"/>
        <v>0</v>
      </c>
    </row>
    <row r="39" spans="2:16" ht="38.25">
      <c r="B39" s="72"/>
      <c r="C39" s="43">
        <v>13</v>
      </c>
      <c r="D39" s="44" t="s">
        <v>117</v>
      </c>
      <c r="E39" s="82" t="s">
        <v>238</v>
      </c>
      <c r="F39" s="46" t="s">
        <v>48</v>
      </c>
      <c r="G39" s="47" t="s">
        <v>47</v>
      </c>
      <c r="H39" s="43" t="s">
        <v>37</v>
      </c>
      <c r="I39" s="44" t="s">
        <v>118</v>
      </c>
      <c r="J39" s="45"/>
      <c r="K39" s="42">
        <v>18000</v>
      </c>
      <c r="L39" s="65"/>
      <c r="M39" s="42">
        <f t="shared" si="2"/>
        <v>0</v>
      </c>
      <c r="N39" s="56"/>
      <c r="O39" s="51">
        <v>0.2</v>
      </c>
      <c r="P39" s="50">
        <f t="shared" si="3"/>
        <v>0</v>
      </c>
    </row>
    <row r="40" spans="2:16" ht="38.25">
      <c r="B40" s="72"/>
      <c r="C40" s="43">
        <v>14</v>
      </c>
      <c r="D40" s="44" t="s">
        <v>119</v>
      </c>
      <c r="E40" s="82" t="s">
        <v>239</v>
      </c>
      <c r="F40" s="46" t="s">
        <v>48</v>
      </c>
      <c r="G40" s="47" t="s">
        <v>50</v>
      </c>
      <c r="H40" s="43" t="s">
        <v>37</v>
      </c>
      <c r="I40" s="44" t="s">
        <v>120</v>
      </c>
      <c r="J40" s="45"/>
      <c r="K40" s="42">
        <v>3500</v>
      </c>
      <c r="L40" s="65"/>
      <c r="M40" s="42">
        <f t="shared" si="2"/>
        <v>0</v>
      </c>
      <c r="N40" s="56"/>
      <c r="O40" s="51">
        <v>0.2</v>
      </c>
      <c r="P40" s="50">
        <f t="shared" si="3"/>
        <v>0</v>
      </c>
    </row>
    <row r="41" spans="2:16" ht="38.25">
      <c r="B41" s="72"/>
      <c r="C41" s="43">
        <v>15</v>
      </c>
      <c r="D41" s="44" t="s">
        <v>121</v>
      </c>
      <c r="E41" s="82" t="s">
        <v>240</v>
      </c>
      <c r="F41" s="46" t="s">
        <v>48</v>
      </c>
      <c r="G41" s="47" t="s">
        <v>55</v>
      </c>
      <c r="H41" s="43" t="s">
        <v>53</v>
      </c>
      <c r="I41" s="44" t="s">
        <v>54</v>
      </c>
      <c r="J41" s="45"/>
      <c r="K41" s="42">
        <v>12500</v>
      </c>
      <c r="L41" s="65"/>
      <c r="M41" s="42">
        <f t="shared" si="2"/>
        <v>0</v>
      </c>
      <c r="N41" s="56"/>
      <c r="O41" s="51">
        <v>0.2</v>
      </c>
      <c r="P41" s="50">
        <f t="shared" si="3"/>
        <v>0</v>
      </c>
    </row>
    <row r="42" spans="2:16" ht="38.25">
      <c r="B42" s="72"/>
      <c r="C42" s="43">
        <v>16</v>
      </c>
      <c r="D42" s="44" t="s">
        <v>122</v>
      </c>
      <c r="E42" s="82" t="s">
        <v>241</v>
      </c>
      <c r="F42" s="46" t="s">
        <v>48</v>
      </c>
      <c r="G42" s="47" t="s">
        <v>55</v>
      </c>
      <c r="H42" s="43" t="s">
        <v>53</v>
      </c>
      <c r="I42" s="44" t="s">
        <v>54</v>
      </c>
      <c r="J42" s="45"/>
      <c r="K42" s="42">
        <v>12500</v>
      </c>
      <c r="L42" s="65"/>
      <c r="M42" s="42">
        <f t="shared" si="2"/>
        <v>0</v>
      </c>
      <c r="N42" s="56"/>
      <c r="O42" s="51">
        <v>0.2</v>
      </c>
      <c r="P42" s="50">
        <f t="shared" si="3"/>
        <v>0</v>
      </c>
    </row>
    <row r="43" spans="2:16" ht="38.25">
      <c r="B43" s="72"/>
      <c r="C43" s="43">
        <v>17</v>
      </c>
      <c r="D43" s="44" t="s">
        <v>123</v>
      </c>
      <c r="E43" s="82" t="s">
        <v>242</v>
      </c>
      <c r="F43" s="46" t="s">
        <v>48</v>
      </c>
      <c r="G43" s="47" t="s">
        <v>55</v>
      </c>
      <c r="H43" s="43" t="s">
        <v>53</v>
      </c>
      <c r="I43" s="44" t="s">
        <v>54</v>
      </c>
      <c r="J43" s="45"/>
      <c r="K43" s="42">
        <v>12500</v>
      </c>
      <c r="L43" s="65"/>
      <c r="M43" s="42">
        <f t="shared" si="2"/>
        <v>0</v>
      </c>
      <c r="N43" s="56"/>
      <c r="O43" s="51">
        <v>0.2</v>
      </c>
      <c r="P43" s="50">
        <f t="shared" si="3"/>
        <v>0</v>
      </c>
    </row>
    <row r="44" spans="2:16" ht="38.25">
      <c r="B44" s="72"/>
      <c r="C44" s="43">
        <v>18</v>
      </c>
      <c r="D44" s="44" t="s">
        <v>75</v>
      </c>
      <c r="E44" s="82" t="s">
        <v>243</v>
      </c>
      <c r="F44" s="46" t="s">
        <v>48</v>
      </c>
      <c r="G44" s="47" t="s">
        <v>49</v>
      </c>
      <c r="H44" s="43" t="s">
        <v>37</v>
      </c>
      <c r="I44" s="44" t="s">
        <v>101</v>
      </c>
      <c r="J44" s="45"/>
      <c r="K44" s="42">
        <v>3990</v>
      </c>
      <c r="L44" s="66"/>
      <c r="M44" s="42">
        <f t="shared" si="2"/>
        <v>0</v>
      </c>
      <c r="N44" s="56"/>
      <c r="O44" s="51">
        <v>0.2</v>
      </c>
      <c r="P44" s="50">
        <f t="shared" si="3"/>
        <v>0</v>
      </c>
    </row>
    <row r="45" spans="2:16" ht="12.75">
      <c r="B45" s="72"/>
      <c r="C45" s="70" t="s">
        <v>124</v>
      </c>
      <c r="D45" s="70"/>
      <c r="E45" s="70"/>
      <c r="F45" s="70"/>
      <c r="G45" s="70"/>
      <c r="H45" s="70"/>
      <c r="I45" s="70"/>
      <c r="J45" s="71"/>
      <c r="K45" s="42"/>
      <c r="L45" s="50">
        <v>35303840</v>
      </c>
      <c r="M45" s="42">
        <f>SUM(M27:M44)</f>
        <v>0</v>
      </c>
      <c r="N45" s="56"/>
      <c r="O45" s="51">
        <v>0.2</v>
      </c>
      <c r="P45" s="50">
        <f>SUM(P27:P44)</f>
        <v>0</v>
      </c>
    </row>
    <row r="46" spans="2:16" ht="12.75">
      <c r="B46" s="72" t="s">
        <v>125</v>
      </c>
      <c r="C46" s="73" t="s">
        <v>126</v>
      </c>
      <c r="D46" s="73"/>
      <c r="E46" s="73"/>
      <c r="F46" s="73"/>
      <c r="G46" s="73"/>
      <c r="H46" s="73"/>
      <c r="I46" s="73"/>
      <c r="J46" s="74"/>
      <c r="K46" s="42"/>
      <c r="L46" s="50"/>
      <c r="M46" s="42"/>
      <c r="N46" s="56"/>
      <c r="O46" s="51"/>
      <c r="P46" s="50"/>
    </row>
    <row r="47" spans="2:16" ht="51">
      <c r="B47" s="72"/>
      <c r="C47" s="29" t="s">
        <v>31</v>
      </c>
      <c r="D47" s="30" t="s">
        <v>32</v>
      </c>
      <c r="E47" s="85" t="s">
        <v>46</v>
      </c>
      <c r="F47" s="34" t="s">
        <v>45</v>
      </c>
      <c r="G47" s="38" t="s">
        <v>33</v>
      </c>
      <c r="H47" s="30" t="s">
        <v>1</v>
      </c>
      <c r="I47" s="30" t="s">
        <v>34</v>
      </c>
      <c r="J47" s="40" t="s">
        <v>26</v>
      </c>
      <c r="K47" s="41" t="s">
        <v>27</v>
      </c>
      <c r="L47" s="26" t="s">
        <v>38</v>
      </c>
      <c r="M47" s="31" t="s">
        <v>35</v>
      </c>
      <c r="N47" s="39" t="s">
        <v>39</v>
      </c>
      <c r="O47" s="27" t="s">
        <v>43</v>
      </c>
      <c r="P47" s="26" t="s">
        <v>36</v>
      </c>
    </row>
    <row r="48" spans="2:16" ht="51">
      <c r="B48" s="72"/>
      <c r="C48" s="43">
        <v>1</v>
      </c>
      <c r="D48" s="44" t="s">
        <v>127</v>
      </c>
      <c r="E48" s="82" t="s">
        <v>244</v>
      </c>
      <c r="F48" s="47" t="s">
        <v>128</v>
      </c>
      <c r="G48" s="58" t="s">
        <v>129</v>
      </c>
      <c r="H48" s="43" t="s">
        <v>37</v>
      </c>
      <c r="I48" s="44" t="s">
        <v>130</v>
      </c>
      <c r="J48" s="45"/>
      <c r="K48" s="42">
        <v>23000</v>
      </c>
      <c r="L48" s="64"/>
      <c r="M48" s="42">
        <f>J48*K48</f>
        <v>0</v>
      </c>
      <c r="N48" s="67">
        <v>1</v>
      </c>
      <c r="O48" s="51">
        <v>0.2</v>
      </c>
      <c r="P48" s="50">
        <f>M48*O48</f>
        <v>0</v>
      </c>
    </row>
    <row r="49" spans="2:16" ht="51">
      <c r="B49" s="72"/>
      <c r="C49" s="43">
        <v>2</v>
      </c>
      <c r="D49" s="44" t="s">
        <v>131</v>
      </c>
      <c r="E49" s="82" t="s">
        <v>245</v>
      </c>
      <c r="F49" s="47" t="s">
        <v>128</v>
      </c>
      <c r="G49" s="59" t="s">
        <v>132</v>
      </c>
      <c r="H49" s="43" t="s">
        <v>37</v>
      </c>
      <c r="I49" s="44" t="s">
        <v>130</v>
      </c>
      <c r="J49" s="45"/>
      <c r="K49" s="42">
        <v>23000</v>
      </c>
      <c r="L49" s="65"/>
      <c r="M49" s="42">
        <f>J49*K49</f>
        <v>0</v>
      </c>
      <c r="N49" s="68"/>
      <c r="O49" s="51">
        <v>0.2</v>
      </c>
      <c r="P49" s="50">
        <f>M49*O49</f>
        <v>0</v>
      </c>
    </row>
    <row r="50" spans="2:16" ht="51.75" thickBot="1">
      <c r="B50" s="72"/>
      <c r="C50" s="43">
        <v>3</v>
      </c>
      <c r="D50" s="44" t="s">
        <v>133</v>
      </c>
      <c r="E50" s="82" t="s">
        <v>246</v>
      </c>
      <c r="F50" s="47" t="s">
        <v>128</v>
      </c>
      <c r="G50" s="60" t="s">
        <v>134</v>
      </c>
      <c r="H50" s="32" t="s">
        <v>37</v>
      </c>
      <c r="I50" s="33" t="s">
        <v>135</v>
      </c>
      <c r="J50" s="45"/>
      <c r="K50" s="42">
        <v>5800</v>
      </c>
      <c r="L50" s="65"/>
      <c r="M50" s="42">
        <f>J50*K50</f>
        <v>0</v>
      </c>
      <c r="N50" s="68"/>
      <c r="O50" s="51">
        <v>0.2</v>
      </c>
      <c r="P50" s="50">
        <f>M50*O50</f>
        <v>0</v>
      </c>
    </row>
    <row r="51" spans="2:16" ht="25.5">
      <c r="B51" s="72"/>
      <c r="C51" s="43">
        <v>4</v>
      </c>
      <c r="D51" s="44" t="s">
        <v>136</v>
      </c>
      <c r="E51" s="82" t="s">
        <v>247</v>
      </c>
      <c r="F51" s="47" t="s">
        <v>128</v>
      </c>
      <c r="G51" s="47" t="s">
        <v>137</v>
      </c>
      <c r="H51" s="43" t="s">
        <v>37</v>
      </c>
      <c r="I51" s="44" t="s">
        <v>60</v>
      </c>
      <c r="J51" s="45"/>
      <c r="K51" s="42">
        <v>1600</v>
      </c>
      <c r="L51" s="66"/>
      <c r="M51" s="42">
        <f>J51*K51</f>
        <v>0</v>
      </c>
      <c r="N51" s="69"/>
      <c r="O51" s="51">
        <v>0.2</v>
      </c>
      <c r="P51" s="50">
        <f>M51*O51</f>
        <v>0</v>
      </c>
    </row>
    <row r="52" spans="2:16" ht="12.75">
      <c r="B52" s="72"/>
      <c r="C52" s="70" t="s">
        <v>138</v>
      </c>
      <c r="D52" s="70"/>
      <c r="E52" s="70"/>
      <c r="F52" s="70"/>
      <c r="G52" s="70"/>
      <c r="H52" s="70"/>
      <c r="I52" s="70"/>
      <c r="J52" s="71"/>
      <c r="K52" s="42"/>
      <c r="L52" s="50">
        <v>2188200</v>
      </c>
      <c r="M52" s="42">
        <f>SUM(M48:M51)</f>
        <v>0</v>
      </c>
      <c r="N52" s="56"/>
      <c r="O52" s="51">
        <v>0.2</v>
      </c>
      <c r="P52" s="50">
        <f>SUM(P48:P51)</f>
        <v>0</v>
      </c>
    </row>
    <row r="53" spans="2:16" ht="12.75">
      <c r="B53" s="72" t="s">
        <v>139</v>
      </c>
      <c r="C53" s="73" t="s">
        <v>140</v>
      </c>
      <c r="D53" s="73"/>
      <c r="E53" s="73"/>
      <c r="F53" s="73"/>
      <c r="G53" s="73"/>
      <c r="H53" s="73"/>
      <c r="I53" s="73"/>
      <c r="J53" s="74"/>
      <c r="K53" s="42"/>
      <c r="L53" s="50"/>
      <c r="M53" s="42"/>
      <c r="N53" s="56"/>
      <c r="O53" s="51"/>
      <c r="P53" s="50"/>
    </row>
    <row r="54" spans="2:16" ht="51">
      <c r="B54" s="72"/>
      <c r="C54" s="29" t="s">
        <v>31</v>
      </c>
      <c r="D54" s="30" t="s">
        <v>32</v>
      </c>
      <c r="E54" s="85" t="s">
        <v>46</v>
      </c>
      <c r="F54" s="34" t="s">
        <v>45</v>
      </c>
      <c r="G54" s="38" t="s">
        <v>33</v>
      </c>
      <c r="H54" s="30" t="s">
        <v>1</v>
      </c>
      <c r="I54" s="30" t="s">
        <v>34</v>
      </c>
      <c r="J54" s="40" t="s">
        <v>26</v>
      </c>
      <c r="K54" s="41" t="s">
        <v>27</v>
      </c>
      <c r="L54" s="26" t="s">
        <v>38</v>
      </c>
      <c r="M54" s="31" t="s">
        <v>35</v>
      </c>
      <c r="N54" s="39" t="s">
        <v>39</v>
      </c>
      <c r="O54" s="27" t="s">
        <v>43</v>
      </c>
      <c r="P54" s="26" t="s">
        <v>36</v>
      </c>
    </row>
    <row r="55" spans="2:16" ht="38.25">
      <c r="B55" s="72"/>
      <c r="C55" s="43">
        <v>1</v>
      </c>
      <c r="D55" s="44" t="s">
        <v>141</v>
      </c>
      <c r="E55" s="82" t="s">
        <v>248</v>
      </c>
      <c r="F55" s="47" t="s">
        <v>57</v>
      </c>
      <c r="G55" s="47" t="s">
        <v>142</v>
      </c>
      <c r="H55" s="43" t="s">
        <v>37</v>
      </c>
      <c r="I55" s="44" t="s">
        <v>143</v>
      </c>
      <c r="J55" s="45"/>
      <c r="K55" s="42">
        <v>93000</v>
      </c>
      <c r="L55" s="64"/>
      <c r="M55" s="42">
        <f>J55*K55</f>
        <v>0</v>
      </c>
      <c r="N55" s="67">
        <v>1</v>
      </c>
      <c r="O55" s="51">
        <v>0.2</v>
      </c>
      <c r="P55" s="50">
        <f>M55*O55</f>
        <v>0</v>
      </c>
    </row>
    <row r="56" spans="2:16" ht="38.25">
      <c r="B56" s="72"/>
      <c r="C56" s="43">
        <v>2</v>
      </c>
      <c r="D56" s="44" t="s">
        <v>144</v>
      </c>
      <c r="E56" s="82" t="s">
        <v>249</v>
      </c>
      <c r="F56" s="47" t="s">
        <v>57</v>
      </c>
      <c r="G56" s="47" t="s">
        <v>142</v>
      </c>
      <c r="H56" s="43" t="s">
        <v>37</v>
      </c>
      <c r="I56" s="44" t="s">
        <v>145</v>
      </c>
      <c r="J56" s="45"/>
      <c r="K56" s="42">
        <v>177000</v>
      </c>
      <c r="L56" s="65"/>
      <c r="M56" s="42">
        <f aca="true" t="shared" si="4" ref="M56:M90">J56*K56</f>
        <v>0</v>
      </c>
      <c r="N56" s="68"/>
      <c r="O56" s="51">
        <v>0.2</v>
      </c>
      <c r="P56" s="50">
        <f aca="true" t="shared" si="5" ref="P56:P90">M56*O56</f>
        <v>0</v>
      </c>
    </row>
    <row r="57" spans="2:16" ht="38.25">
      <c r="B57" s="72"/>
      <c r="C57" s="43">
        <v>3</v>
      </c>
      <c r="D57" s="44" t="s">
        <v>146</v>
      </c>
      <c r="E57" s="82" t="s">
        <v>250</v>
      </c>
      <c r="F57" s="47" t="s">
        <v>57</v>
      </c>
      <c r="G57" s="47" t="s">
        <v>142</v>
      </c>
      <c r="H57" s="43" t="s">
        <v>37</v>
      </c>
      <c r="I57" s="44" t="s">
        <v>147</v>
      </c>
      <c r="J57" s="45"/>
      <c r="K57" s="42">
        <v>180000</v>
      </c>
      <c r="L57" s="65"/>
      <c r="M57" s="42">
        <f t="shared" si="4"/>
        <v>0</v>
      </c>
      <c r="N57" s="68"/>
      <c r="O57" s="51">
        <v>0.2</v>
      </c>
      <c r="P57" s="50">
        <f t="shared" si="5"/>
        <v>0</v>
      </c>
    </row>
    <row r="58" spans="2:16" ht="25.5">
      <c r="B58" s="72"/>
      <c r="C58" s="43">
        <v>4</v>
      </c>
      <c r="D58" s="44" t="s">
        <v>148</v>
      </c>
      <c r="E58" s="82" t="s">
        <v>251</v>
      </c>
      <c r="F58" s="47" t="s">
        <v>57</v>
      </c>
      <c r="G58" s="48" t="s">
        <v>149</v>
      </c>
      <c r="H58" s="43" t="s">
        <v>58</v>
      </c>
      <c r="I58" s="44" t="s">
        <v>150</v>
      </c>
      <c r="J58" s="45"/>
      <c r="K58" s="42">
        <v>22000</v>
      </c>
      <c r="L58" s="65"/>
      <c r="M58" s="42">
        <f t="shared" si="4"/>
        <v>0</v>
      </c>
      <c r="N58" s="68"/>
      <c r="O58" s="51">
        <v>0.2</v>
      </c>
      <c r="P58" s="50">
        <f t="shared" si="5"/>
        <v>0</v>
      </c>
    </row>
    <row r="59" spans="2:16" ht="25.5">
      <c r="B59" s="72"/>
      <c r="C59" s="43">
        <v>5</v>
      </c>
      <c r="D59" s="44" t="s">
        <v>151</v>
      </c>
      <c r="E59" s="82" t="s">
        <v>252</v>
      </c>
      <c r="F59" s="47" t="s">
        <v>57</v>
      </c>
      <c r="G59" s="47" t="s">
        <v>152</v>
      </c>
      <c r="H59" s="43" t="s">
        <v>58</v>
      </c>
      <c r="I59" s="44" t="s">
        <v>153</v>
      </c>
      <c r="J59" s="45"/>
      <c r="K59" s="42">
        <v>29000</v>
      </c>
      <c r="L59" s="65"/>
      <c r="M59" s="42">
        <f t="shared" si="4"/>
        <v>0</v>
      </c>
      <c r="N59" s="68"/>
      <c r="O59" s="51">
        <v>0.2</v>
      </c>
      <c r="P59" s="50">
        <f t="shared" si="5"/>
        <v>0</v>
      </c>
    </row>
    <row r="60" spans="2:16" ht="25.5">
      <c r="B60" s="72"/>
      <c r="C60" s="43">
        <v>6</v>
      </c>
      <c r="D60" s="44" t="s">
        <v>154</v>
      </c>
      <c r="E60" s="82" t="s">
        <v>253</v>
      </c>
      <c r="F60" s="47" t="s">
        <v>57</v>
      </c>
      <c r="G60" s="47" t="s">
        <v>154</v>
      </c>
      <c r="H60" s="43" t="s">
        <v>37</v>
      </c>
      <c r="I60" s="44" t="s">
        <v>155</v>
      </c>
      <c r="J60" s="45"/>
      <c r="K60" s="42">
        <v>5000</v>
      </c>
      <c r="L60" s="65"/>
      <c r="M60" s="42">
        <f t="shared" si="4"/>
        <v>0</v>
      </c>
      <c r="N60" s="68"/>
      <c r="O60" s="51">
        <v>0.2</v>
      </c>
      <c r="P60" s="50">
        <f t="shared" si="5"/>
        <v>0</v>
      </c>
    </row>
    <row r="61" spans="2:16" ht="25.5">
      <c r="B61" s="72"/>
      <c r="C61" s="43">
        <v>7</v>
      </c>
      <c r="D61" s="44" t="s">
        <v>156</v>
      </c>
      <c r="E61" s="82" t="s">
        <v>254</v>
      </c>
      <c r="F61" s="47" t="s">
        <v>57</v>
      </c>
      <c r="G61" s="47" t="s">
        <v>157</v>
      </c>
      <c r="H61" s="43" t="s">
        <v>37</v>
      </c>
      <c r="I61" s="44" t="s">
        <v>158</v>
      </c>
      <c r="J61" s="45"/>
      <c r="K61" s="42">
        <v>9000</v>
      </c>
      <c r="L61" s="65"/>
      <c r="M61" s="42">
        <f t="shared" si="4"/>
        <v>0</v>
      </c>
      <c r="N61" s="68"/>
      <c r="O61" s="51">
        <v>0.2</v>
      </c>
      <c r="P61" s="50">
        <f t="shared" si="5"/>
        <v>0</v>
      </c>
    </row>
    <row r="62" spans="2:16" ht="25.5">
      <c r="B62" s="72"/>
      <c r="C62" s="43">
        <v>8</v>
      </c>
      <c r="D62" s="44" t="s">
        <v>159</v>
      </c>
      <c r="E62" s="82" t="s">
        <v>255</v>
      </c>
      <c r="F62" s="47" t="s">
        <v>57</v>
      </c>
      <c r="G62" s="47" t="s">
        <v>160</v>
      </c>
      <c r="H62" s="43" t="s">
        <v>58</v>
      </c>
      <c r="I62" s="44" t="s">
        <v>161</v>
      </c>
      <c r="J62" s="45"/>
      <c r="K62" s="42">
        <v>1100</v>
      </c>
      <c r="L62" s="65"/>
      <c r="M62" s="42">
        <f t="shared" si="4"/>
        <v>0</v>
      </c>
      <c r="N62" s="68"/>
      <c r="O62" s="51">
        <v>0.2</v>
      </c>
      <c r="P62" s="50">
        <f t="shared" si="5"/>
        <v>0</v>
      </c>
    </row>
    <row r="63" spans="2:16" ht="25.5">
      <c r="B63" s="72"/>
      <c r="C63" s="43">
        <v>9</v>
      </c>
      <c r="D63" s="44" t="s">
        <v>162</v>
      </c>
      <c r="E63" s="82" t="s">
        <v>256</v>
      </c>
      <c r="F63" s="47" t="s">
        <v>57</v>
      </c>
      <c r="G63" s="47" t="s">
        <v>163</v>
      </c>
      <c r="H63" s="43" t="s">
        <v>58</v>
      </c>
      <c r="I63" s="44" t="s">
        <v>53</v>
      </c>
      <c r="J63" s="45"/>
      <c r="K63" s="42">
        <v>12500</v>
      </c>
      <c r="L63" s="65"/>
      <c r="M63" s="42">
        <f t="shared" si="4"/>
        <v>0</v>
      </c>
      <c r="N63" s="68"/>
      <c r="O63" s="51">
        <v>0.2</v>
      </c>
      <c r="P63" s="50">
        <f t="shared" si="5"/>
        <v>0</v>
      </c>
    </row>
    <row r="64" spans="2:16" ht="25.5">
      <c r="B64" s="72"/>
      <c r="C64" s="43">
        <v>10</v>
      </c>
      <c r="D64" s="44" t="s">
        <v>164</v>
      </c>
      <c r="E64" s="82" t="s">
        <v>257</v>
      </c>
      <c r="F64" s="47" t="s">
        <v>57</v>
      </c>
      <c r="G64" s="47" t="s">
        <v>165</v>
      </c>
      <c r="H64" s="43" t="s">
        <v>37</v>
      </c>
      <c r="I64" s="44" t="s">
        <v>166</v>
      </c>
      <c r="J64" s="45"/>
      <c r="K64" s="42">
        <v>98000</v>
      </c>
      <c r="L64" s="65"/>
      <c r="M64" s="42">
        <f t="shared" si="4"/>
        <v>0</v>
      </c>
      <c r="N64" s="68"/>
      <c r="O64" s="51">
        <v>0.2</v>
      </c>
      <c r="P64" s="50">
        <f t="shared" si="5"/>
        <v>0</v>
      </c>
    </row>
    <row r="65" spans="2:16" ht="38.25">
      <c r="B65" s="72"/>
      <c r="C65" s="43">
        <v>11</v>
      </c>
      <c r="D65" s="44" t="s">
        <v>167</v>
      </c>
      <c r="E65" s="82" t="s">
        <v>258</v>
      </c>
      <c r="F65" s="47" t="s">
        <v>57</v>
      </c>
      <c r="G65" s="47" t="s">
        <v>168</v>
      </c>
      <c r="H65" s="43" t="s">
        <v>37</v>
      </c>
      <c r="I65" s="44" t="s">
        <v>169</v>
      </c>
      <c r="J65" s="45"/>
      <c r="K65" s="42">
        <v>65600</v>
      </c>
      <c r="L65" s="65"/>
      <c r="M65" s="42">
        <f t="shared" si="4"/>
        <v>0</v>
      </c>
      <c r="N65" s="68"/>
      <c r="O65" s="51">
        <v>0.2</v>
      </c>
      <c r="P65" s="50">
        <f t="shared" si="5"/>
        <v>0</v>
      </c>
    </row>
    <row r="66" spans="2:16" ht="25.5">
      <c r="B66" s="72"/>
      <c r="C66" s="43">
        <v>12</v>
      </c>
      <c r="D66" s="44" t="s">
        <v>170</v>
      </c>
      <c r="E66" s="82" t="s">
        <v>259</v>
      </c>
      <c r="F66" s="47" t="s">
        <v>57</v>
      </c>
      <c r="G66" s="47" t="s">
        <v>165</v>
      </c>
      <c r="H66" s="43" t="s">
        <v>37</v>
      </c>
      <c r="I66" s="44" t="s">
        <v>171</v>
      </c>
      <c r="J66" s="45"/>
      <c r="K66" s="42">
        <v>70000</v>
      </c>
      <c r="L66" s="65"/>
      <c r="M66" s="42">
        <f t="shared" si="4"/>
        <v>0</v>
      </c>
      <c r="N66" s="68"/>
      <c r="O66" s="51">
        <v>0.2</v>
      </c>
      <c r="P66" s="50">
        <f t="shared" si="5"/>
        <v>0</v>
      </c>
    </row>
    <row r="67" spans="2:16" ht="38.25">
      <c r="B67" s="72"/>
      <c r="C67" s="43">
        <v>13</v>
      </c>
      <c r="D67" s="44" t="s">
        <v>172</v>
      </c>
      <c r="E67" s="82" t="s">
        <v>260</v>
      </c>
      <c r="F67" s="47" t="s">
        <v>57</v>
      </c>
      <c r="G67" s="47" t="s">
        <v>168</v>
      </c>
      <c r="H67" s="43" t="s">
        <v>37</v>
      </c>
      <c r="I67" s="44" t="s">
        <v>169</v>
      </c>
      <c r="J67" s="45"/>
      <c r="K67" s="42">
        <v>75000</v>
      </c>
      <c r="L67" s="65"/>
      <c r="M67" s="42">
        <f t="shared" si="4"/>
        <v>0</v>
      </c>
      <c r="N67" s="68"/>
      <c r="O67" s="51">
        <v>0.2</v>
      </c>
      <c r="P67" s="50">
        <f t="shared" si="5"/>
        <v>0</v>
      </c>
    </row>
    <row r="68" spans="2:16" ht="25.5">
      <c r="B68" s="72"/>
      <c r="C68" s="43">
        <v>14</v>
      </c>
      <c r="D68" s="44" t="s">
        <v>173</v>
      </c>
      <c r="E68" s="82" t="s">
        <v>261</v>
      </c>
      <c r="F68" s="47" t="s">
        <v>57</v>
      </c>
      <c r="G68" s="47" t="s">
        <v>165</v>
      </c>
      <c r="H68" s="43" t="s">
        <v>37</v>
      </c>
      <c r="I68" s="44" t="s">
        <v>169</v>
      </c>
      <c r="J68" s="45"/>
      <c r="K68" s="42">
        <v>80000</v>
      </c>
      <c r="L68" s="65"/>
      <c r="M68" s="42">
        <f t="shared" si="4"/>
        <v>0</v>
      </c>
      <c r="N68" s="68"/>
      <c r="O68" s="51">
        <v>0.2</v>
      </c>
      <c r="P68" s="50">
        <f t="shared" si="5"/>
        <v>0</v>
      </c>
    </row>
    <row r="69" spans="2:16" ht="25.5">
      <c r="B69" s="72"/>
      <c r="C69" s="43">
        <v>15</v>
      </c>
      <c r="D69" s="44" t="s">
        <v>174</v>
      </c>
      <c r="E69" s="82" t="s">
        <v>262</v>
      </c>
      <c r="F69" s="47" t="s">
        <v>57</v>
      </c>
      <c r="G69" s="47" t="s">
        <v>165</v>
      </c>
      <c r="H69" s="43" t="s">
        <v>37</v>
      </c>
      <c r="I69" s="44" t="s">
        <v>166</v>
      </c>
      <c r="J69" s="45"/>
      <c r="K69" s="42">
        <v>41510</v>
      </c>
      <c r="L69" s="65"/>
      <c r="M69" s="42">
        <f t="shared" si="4"/>
        <v>0</v>
      </c>
      <c r="N69" s="68"/>
      <c r="O69" s="51">
        <v>0.2</v>
      </c>
      <c r="P69" s="50">
        <f t="shared" si="5"/>
        <v>0</v>
      </c>
    </row>
    <row r="70" spans="2:16" ht="38.25">
      <c r="B70" s="72"/>
      <c r="C70" s="43">
        <v>16</v>
      </c>
      <c r="D70" s="44" t="s">
        <v>175</v>
      </c>
      <c r="E70" s="82" t="s">
        <v>263</v>
      </c>
      <c r="F70" s="47" t="s">
        <v>57</v>
      </c>
      <c r="G70" s="47" t="s">
        <v>168</v>
      </c>
      <c r="H70" s="43" t="s">
        <v>37</v>
      </c>
      <c r="I70" s="44" t="s">
        <v>169</v>
      </c>
      <c r="J70" s="45"/>
      <c r="K70" s="42">
        <v>89850</v>
      </c>
      <c r="L70" s="65"/>
      <c r="M70" s="42">
        <f t="shared" si="4"/>
        <v>0</v>
      </c>
      <c r="N70" s="68"/>
      <c r="O70" s="51">
        <v>0.2</v>
      </c>
      <c r="P70" s="50">
        <f t="shared" si="5"/>
        <v>0</v>
      </c>
    </row>
    <row r="71" spans="2:16" ht="51">
      <c r="B71" s="72"/>
      <c r="C71" s="43">
        <v>17</v>
      </c>
      <c r="D71" s="44" t="s">
        <v>176</v>
      </c>
      <c r="E71" s="82" t="s">
        <v>264</v>
      </c>
      <c r="F71" s="47" t="s">
        <v>57</v>
      </c>
      <c r="G71" s="47" t="s">
        <v>165</v>
      </c>
      <c r="H71" s="43" t="s">
        <v>37</v>
      </c>
      <c r="I71" s="44" t="s">
        <v>171</v>
      </c>
      <c r="J71" s="45"/>
      <c r="K71" s="42">
        <v>79500</v>
      </c>
      <c r="L71" s="65"/>
      <c r="M71" s="42">
        <f t="shared" si="4"/>
        <v>0</v>
      </c>
      <c r="N71" s="68"/>
      <c r="O71" s="51">
        <v>0.2</v>
      </c>
      <c r="P71" s="50">
        <f t="shared" si="5"/>
        <v>0</v>
      </c>
    </row>
    <row r="72" spans="2:16" ht="51">
      <c r="B72" s="72"/>
      <c r="C72" s="43">
        <v>18</v>
      </c>
      <c r="D72" s="44" t="s">
        <v>177</v>
      </c>
      <c r="E72" s="82" t="s">
        <v>265</v>
      </c>
      <c r="F72" s="47" t="s">
        <v>57</v>
      </c>
      <c r="G72" s="47" t="s">
        <v>165</v>
      </c>
      <c r="H72" s="43" t="s">
        <v>37</v>
      </c>
      <c r="I72" s="44" t="s">
        <v>178</v>
      </c>
      <c r="J72" s="45"/>
      <c r="K72" s="42">
        <v>100000</v>
      </c>
      <c r="L72" s="65"/>
      <c r="M72" s="42">
        <f t="shared" si="4"/>
        <v>0</v>
      </c>
      <c r="N72" s="68"/>
      <c r="O72" s="51">
        <v>0.2</v>
      </c>
      <c r="P72" s="50">
        <f t="shared" si="5"/>
        <v>0</v>
      </c>
    </row>
    <row r="73" spans="2:16" ht="25.5">
      <c r="B73" s="72"/>
      <c r="C73" s="43">
        <v>19</v>
      </c>
      <c r="D73" s="44" t="s">
        <v>179</v>
      </c>
      <c r="E73" s="82" t="s">
        <v>266</v>
      </c>
      <c r="F73" s="47" t="s">
        <v>57</v>
      </c>
      <c r="G73" s="47" t="s">
        <v>180</v>
      </c>
      <c r="H73" s="43" t="s">
        <v>58</v>
      </c>
      <c r="I73" s="44">
        <v>1</v>
      </c>
      <c r="J73" s="45"/>
      <c r="K73" s="42">
        <v>12800</v>
      </c>
      <c r="L73" s="65"/>
      <c r="M73" s="42">
        <f t="shared" si="4"/>
        <v>0</v>
      </c>
      <c r="N73" s="68"/>
      <c r="O73" s="51">
        <v>0.2</v>
      </c>
      <c r="P73" s="50">
        <f t="shared" si="5"/>
        <v>0</v>
      </c>
    </row>
    <row r="74" spans="2:16" ht="25.5">
      <c r="B74" s="72"/>
      <c r="C74" s="43">
        <v>20</v>
      </c>
      <c r="D74" s="44" t="s">
        <v>181</v>
      </c>
      <c r="E74" s="82" t="s">
        <v>267</v>
      </c>
      <c r="F74" s="47" t="s">
        <v>57</v>
      </c>
      <c r="G74" s="47" t="s">
        <v>180</v>
      </c>
      <c r="H74" s="43" t="s">
        <v>58</v>
      </c>
      <c r="I74" s="44">
        <v>1</v>
      </c>
      <c r="J74" s="45"/>
      <c r="K74" s="42">
        <v>25000</v>
      </c>
      <c r="L74" s="65"/>
      <c r="M74" s="42">
        <f t="shared" si="4"/>
        <v>0</v>
      </c>
      <c r="N74" s="68"/>
      <c r="O74" s="51">
        <v>0.2</v>
      </c>
      <c r="P74" s="50">
        <f t="shared" si="5"/>
        <v>0</v>
      </c>
    </row>
    <row r="75" spans="2:16" ht="25.5">
      <c r="B75" s="72"/>
      <c r="C75" s="43">
        <v>21</v>
      </c>
      <c r="D75" s="44" t="s">
        <v>182</v>
      </c>
      <c r="E75" s="82" t="s">
        <v>268</v>
      </c>
      <c r="F75" s="47" t="s">
        <v>57</v>
      </c>
      <c r="G75" s="47" t="s">
        <v>183</v>
      </c>
      <c r="H75" s="43" t="s">
        <v>37</v>
      </c>
      <c r="I75" s="44" t="s">
        <v>184</v>
      </c>
      <c r="J75" s="45"/>
      <c r="K75" s="42">
        <v>5000</v>
      </c>
      <c r="L75" s="65"/>
      <c r="M75" s="42">
        <f t="shared" si="4"/>
        <v>0</v>
      </c>
      <c r="N75" s="68"/>
      <c r="O75" s="51">
        <v>0.2</v>
      </c>
      <c r="P75" s="50">
        <f t="shared" si="5"/>
        <v>0</v>
      </c>
    </row>
    <row r="76" spans="2:16" ht="63.75">
      <c r="B76" s="72"/>
      <c r="C76" s="43">
        <v>22</v>
      </c>
      <c r="D76" s="44" t="s">
        <v>185</v>
      </c>
      <c r="E76" s="82" t="s">
        <v>269</v>
      </c>
      <c r="F76" s="47" t="s">
        <v>57</v>
      </c>
      <c r="G76" s="47" t="s">
        <v>186</v>
      </c>
      <c r="H76" s="43" t="s">
        <v>37</v>
      </c>
      <c r="I76" s="44" t="s">
        <v>59</v>
      </c>
      <c r="J76" s="45"/>
      <c r="K76" s="42">
        <v>17700</v>
      </c>
      <c r="L76" s="65"/>
      <c r="M76" s="42">
        <f t="shared" si="4"/>
        <v>0</v>
      </c>
      <c r="N76" s="68"/>
      <c r="O76" s="51">
        <v>0.2</v>
      </c>
      <c r="P76" s="50">
        <f t="shared" si="5"/>
        <v>0</v>
      </c>
    </row>
    <row r="77" spans="2:16" ht="25.5">
      <c r="B77" s="72"/>
      <c r="C77" s="43">
        <v>23</v>
      </c>
      <c r="D77" s="44" t="s">
        <v>187</v>
      </c>
      <c r="E77" s="82" t="s">
        <v>270</v>
      </c>
      <c r="F77" s="47" t="s">
        <v>57</v>
      </c>
      <c r="G77" s="47" t="s">
        <v>186</v>
      </c>
      <c r="H77" s="43" t="s">
        <v>37</v>
      </c>
      <c r="I77" s="44" t="s">
        <v>59</v>
      </c>
      <c r="J77" s="45"/>
      <c r="K77" s="42">
        <v>20200</v>
      </c>
      <c r="L77" s="65"/>
      <c r="M77" s="42">
        <f t="shared" si="4"/>
        <v>0</v>
      </c>
      <c r="N77" s="68"/>
      <c r="O77" s="51">
        <v>0.2</v>
      </c>
      <c r="P77" s="50">
        <f t="shared" si="5"/>
        <v>0</v>
      </c>
    </row>
    <row r="78" spans="2:16" ht="51">
      <c r="B78" s="72"/>
      <c r="C78" s="43">
        <v>24</v>
      </c>
      <c r="D78" s="44" t="s">
        <v>188</v>
      </c>
      <c r="E78" s="82" t="s">
        <v>271</v>
      </c>
      <c r="F78" s="47" t="s">
        <v>57</v>
      </c>
      <c r="G78" s="47" t="s">
        <v>186</v>
      </c>
      <c r="H78" s="43" t="s">
        <v>37</v>
      </c>
      <c r="I78" s="44" t="s">
        <v>59</v>
      </c>
      <c r="J78" s="45"/>
      <c r="K78" s="42">
        <v>17700</v>
      </c>
      <c r="L78" s="65"/>
      <c r="M78" s="42">
        <f t="shared" si="4"/>
        <v>0</v>
      </c>
      <c r="N78" s="68"/>
      <c r="O78" s="51">
        <v>0.2</v>
      </c>
      <c r="P78" s="50">
        <f t="shared" si="5"/>
        <v>0</v>
      </c>
    </row>
    <row r="79" spans="2:16" ht="38.25">
      <c r="B79" s="72"/>
      <c r="C79" s="43">
        <v>25</v>
      </c>
      <c r="D79" s="44" t="s">
        <v>189</v>
      </c>
      <c r="E79" s="82" t="s">
        <v>272</v>
      </c>
      <c r="F79" s="47" t="s">
        <v>57</v>
      </c>
      <c r="G79" s="47" t="s">
        <v>186</v>
      </c>
      <c r="H79" s="43" t="s">
        <v>37</v>
      </c>
      <c r="I79" s="44" t="s">
        <v>59</v>
      </c>
      <c r="J79" s="45"/>
      <c r="K79" s="42">
        <v>22500</v>
      </c>
      <c r="L79" s="65"/>
      <c r="M79" s="42">
        <f t="shared" si="4"/>
        <v>0</v>
      </c>
      <c r="N79" s="68"/>
      <c r="O79" s="51">
        <v>0.2</v>
      </c>
      <c r="P79" s="50">
        <f t="shared" si="5"/>
        <v>0</v>
      </c>
    </row>
    <row r="80" spans="2:16" ht="25.5">
      <c r="B80" s="72"/>
      <c r="C80" s="43">
        <v>26</v>
      </c>
      <c r="D80" s="44" t="s">
        <v>190</v>
      </c>
      <c r="E80" s="82" t="s">
        <v>273</v>
      </c>
      <c r="F80" s="47" t="s">
        <v>57</v>
      </c>
      <c r="G80" s="47" t="s">
        <v>186</v>
      </c>
      <c r="H80" s="43" t="s">
        <v>37</v>
      </c>
      <c r="I80" s="44" t="s">
        <v>59</v>
      </c>
      <c r="J80" s="45"/>
      <c r="K80" s="42">
        <v>22500</v>
      </c>
      <c r="L80" s="65"/>
      <c r="M80" s="42">
        <f t="shared" si="4"/>
        <v>0</v>
      </c>
      <c r="N80" s="68"/>
      <c r="O80" s="51">
        <v>0.2</v>
      </c>
      <c r="P80" s="50">
        <f t="shared" si="5"/>
        <v>0</v>
      </c>
    </row>
    <row r="81" spans="2:16" ht="25.5">
      <c r="B81" s="72"/>
      <c r="C81" s="43">
        <v>27</v>
      </c>
      <c r="D81" s="44" t="s">
        <v>191</v>
      </c>
      <c r="E81" s="82" t="s">
        <v>274</v>
      </c>
      <c r="F81" s="47" t="s">
        <v>57</v>
      </c>
      <c r="G81" s="47" t="s">
        <v>142</v>
      </c>
      <c r="H81" s="43" t="s">
        <v>37</v>
      </c>
      <c r="I81" s="44" t="s">
        <v>192</v>
      </c>
      <c r="J81" s="45"/>
      <c r="K81" s="42">
        <v>225000</v>
      </c>
      <c r="L81" s="65"/>
      <c r="M81" s="42">
        <f t="shared" si="4"/>
        <v>0</v>
      </c>
      <c r="N81" s="68"/>
      <c r="O81" s="51">
        <v>0.2</v>
      </c>
      <c r="P81" s="50">
        <f t="shared" si="5"/>
        <v>0</v>
      </c>
    </row>
    <row r="82" spans="2:16" ht="25.5">
      <c r="B82" s="72"/>
      <c r="C82" s="43">
        <v>28</v>
      </c>
      <c r="D82" s="44" t="s">
        <v>193</v>
      </c>
      <c r="E82" s="82" t="s">
        <v>275</v>
      </c>
      <c r="F82" s="47" t="s">
        <v>57</v>
      </c>
      <c r="G82" s="47" t="s">
        <v>152</v>
      </c>
      <c r="H82" s="43" t="s">
        <v>58</v>
      </c>
      <c r="I82" s="44">
        <v>1</v>
      </c>
      <c r="J82" s="45"/>
      <c r="K82" s="42">
        <v>42000</v>
      </c>
      <c r="L82" s="65"/>
      <c r="M82" s="42">
        <f t="shared" si="4"/>
        <v>0</v>
      </c>
      <c r="N82" s="68"/>
      <c r="O82" s="51">
        <v>0.2</v>
      </c>
      <c r="P82" s="50">
        <f t="shared" si="5"/>
        <v>0</v>
      </c>
    </row>
    <row r="83" spans="2:16" ht="38.25">
      <c r="B83" s="72"/>
      <c r="C83" s="43">
        <v>29</v>
      </c>
      <c r="D83" s="44" t="s">
        <v>194</v>
      </c>
      <c r="E83" s="82" t="s">
        <v>276</v>
      </c>
      <c r="F83" s="47" t="s">
        <v>57</v>
      </c>
      <c r="G83" s="47" t="s">
        <v>195</v>
      </c>
      <c r="H83" s="43" t="s">
        <v>37</v>
      </c>
      <c r="I83" s="44" t="s">
        <v>196</v>
      </c>
      <c r="J83" s="45"/>
      <c r="K83" s="42">
        <v>7800</v>
      </c>
      <c r="L83" s="65"/>
      <c r="M83" s="42">
        <f t="shared" si="4"/>
        <v>0</v>
      </c>
      <c r="N83" s="68"/>
      <c r="O83" s="51">
        <v>0.2</v>
      </c>
      <c r="P83" s="50">
        <f t="shared" si="5"/>
        <v>0</v>
      </c>
    </row>
    <row r="84" spans="2:16" ht="25.5">
      <c r="B84" s="72"/>
      <c r="C84" s="43">
        <v>30</v>
      </c>
      <c r="D84" s="44" t="s">
        <v>197</v>
      </c>
      <c r="E84" s="82" t="s">
        <v>277</v>
      </c>
      <c r="F84" s="47" t="s">
        <v>57</v>
      </c>
      <c r="G84" s="47" t="s">
        <v>198</v>
      </c>
      <c r="H84" s="43" t="s">
        <v>37</v>
      </c>
      <c r="I84" s="44" t="s">
        <v>196</v>
      </c>
      <c r="J84" s="45"/>
      <c r="K84" s="42">
        <v>14900</v>
      </c>
      <c r="L84" s="65"/>
      <c r="M84" s="42">
        <f t="shared" si="4"/>
        <v>0</v>
      </c>
      <c r="N84" s="68"/>
      <c r="O84" s="51">
        <v>0.2</v>
      </c>
      <c r="P84" s="50">
        <f t="shared" si="5"/>
        <v>0</v>
      </c>
    </row>
    <row r="85" spans="2:16" ht="63.75">
      <c r="B85" s="72"/>
      <c r="C85" s="43">
        <v>31</v>
      </c>
      <c r="D85" s="44" t="s">
        <v>199</v>
      </c>
      <c r="E85" s="82" t="s">
        <v>278</v>
      </c>
      <c r="F85" s="47" t="s">
        <v>57</v>
      </c>
      <c r="G85" s="47" t="s">
        <v>200</v>
      </c>
      <c r="H85" s="43" t="s">
        <v>37</v>
      </c>
      <c r="I85" s="44" t="s">
        <v>201</v>
      </c>
      <c r="J85" s="45"/>
      <c r="K85" s="42">
        <v>30000</v>
      </c>
      <c r="L85" s="65"/>
      <c r="M85" s="42">
        <f t="shared" si="4"/>
        <v>0</v>
      </c>
      <c r="N85" s="68"/>
      <c r="O85" s="51">
        <v>0.1</v>
      </c>
      <c r="P85" s="50">
        <f t="shared" si="5"/>
        <v>0</v>
      </c>
    </row>
    <row r="86" spans="2:16" ht="25.5">
      <c r="B86" s="72"/>
      <c r="C86" s="43">
        <v>32</v>
      </c>
      <c r="D86" s="44" t="s">
        <v>61</v>
      </c>
      <c r="E86" s="82" t="s">
        <v>279</v>
      </c>
      <c r="F86" s="47" t="s">
        <v>57</v>
      </c>
      <c r="G86" s="47" t="s">
        <v>202</v>
      </c>
      <c r="H86" s="43" t="s">
        <v>37</v>
      </c>
      <c r="I86" s="44" t="s">
        <v>201</v>
      </c>
      <c r="J86" s="45"/>
      <c r="K86" s="42">
        <v>8000</v>
      </c>
      <c r="L86" s="65"/>
      <c r="M86" s="42">
        <f t="shared" si="4"/>
        <v>0</v>
      </c>
      <c r="N86" s="68"/>
      <c r="O86" s="51">
        <v>0.1</v>
      </c>
      <c r="P86" s="50">
        <f t="shared" si="5"/>
        <v>0</v>
      </c>
    </row>
    <row r="87" spans="2:16" ht="25.5">
      <c r="B87" s="72"/>
      <c r="C87" s="43">
        <v>33</v>
      </c>
      <c r="D87" s="44" t="s">
        <v>62</v>
      </c>
      <c r="E87" s="82" t="s">
        <v>280</v>
      </c>
      <c r="F87" s="47" t="s">
        <v>57</v>
      </c>
      <c r="G87" s="47" t="s">
        <v>203</v>
      </c>
      <c r="H87" s="43" t="s">
        <v>37</v>
      </c>
      <c r="I87" s="44" t="s">
        <v>201</v>
      </c>
      <c r="J87" s="45"/>
      <c r="K87" s="42">
        <v>22000</v>
      </c>
      <c r="L87" s="65"/>
      <c r="M87" s="42">
        <f t="shared" si="4"/>
        <v>0</v>
      </c>
      <c r="N87" s="68"/>
      <c r="O87" s="51">
        <v>0.1</v>
      </c>
      <c r="P87" s="50">
        <f t="shared" si="5"/>
        <v>0</v>
      </c>
    </row>
    <row r="88" spans="2:16" ht="38.25">
      <c r="B88" s="72"/>
      <c r="C88" s="43">
        <v>34</v>
      </c>
      <c r="D88" s="49" t="s">
        <v>204</v>
      </c>
      <c r="E88" s="82" t="s">
        <v>281</v>
      </c>
      <c r="F88" s="47" t="s">
        <v>57</v>
      </c>
      <c r="G88" s="47" t="s">
        <v>205</v>
      </c>
      <c r="H88" s="43" t="s">
        <v>37</v>
      </c>
      <c r="I88" s="44" t="s">
        <v>196</v>
      </c>
      <c r="J88" s="45"/>
      <c r="K88" s="42">
        <v>15000</v>
      </c>
      <c r="L88" s="65"/>
      <c r="M88" s="42">
        <f t="shared" si="4"/>
        <v>0</v>
      </c>
      <c r="N88" s="68"/>
      <c r="O88" s="51">
        <v>0.2</v>
      </c>
      <c r="P88" s="50">
        <f t="shared" si="5"/>
        <v>0</v>
      </c>
    </row>
    <row r="89" spans="2:16" ht="38.25">
      <c r="B89" s="72"/>
      <c r="C89" s="43">
        <v>35</v>
      </c>
      <c r="D89" s="44" t="s">
        <v>206</v>
      </c>
      <c r="E89" s="82" t="s">
        <v>282</v>
      </c>
      <c r="F89" s="47" t="s">
        <v>57</v>
      </c>
      <c r="G89" s="47" t="s">
        <v>205</v>
      </c>
      <c r="H89" s="43" t="s">
        <v>37</v>
      </c>
      <c r="I89" s="44" t="s">
        <v>196</v>
      </c>
      <c r="J89" s="45"/>
      <c r="K89" s="42">
        <v>20000</v>
      </c>
      <c r="L89" s="65"/>
      <c r="M89" s="42">
        <f t="shared" si="4"/>
        <v>0</v>
      </c>
      <c r="N89" s="68"/>
      <c r="O89" s="51">
        <v>0.2</v>
      </c>
      <c r="P89" s="50">
        <f t="shared" si="5"/>
        <v>0</v>
      </c>
    </row>
    <row r="90" spans="2:16" ht="25.5">
      <c r="B90" s="72"/>
      <c r="C90" s="43">
        <v>36</v>
      </c>
      <c r="D90" s="44" t="s">
        <v>207</v>
      </c>
      <c r="E90" s="82" t="s">
        <v>283</v>
      </c>
      <c r="F90" s="47" t="s">
        <v>57</v>
      </c>
      <c r="G90" s="47" t="s">
        <v>198</v>
      </c>
      <c r="H90" s="43" t="s">
        <v>37</v>
      </c>
      <c r="I90" s="44" t="s">
        <v>208</v>
      </c>
      <c r="J90" s="45"/>
      <c r="K90" s="42">
        <v>25500</v>
      </c>
      <c r="L90" s="66"/>
      <c r="M90" s="42">
        <f t="shared" si="4"/>
        <v>0</v>
      </c>
      <c r="N90" s="69"/>
      <c r="O90" s="51">
        <v>0.2</v>
      </c>
      <c r="P90" s="50">
        <f t="shared" si="5"/>
        <v>0</v>
      </c>
    </row>
    <row r="91" spans="2:16" ht="12.75">
      <c r="B91" s="72"/>
      <c r="C91" s="70" t="s">
        <v>209</v>
      </c>
      <c r="D91" s="70"/>
      <c r="E91" s="70"/>
      <c r="F91" s="70"/>
      <c r="G91" s="70"/>
      <c r="H91" s="70"/>
      <c r="I91" s="70"/>
      <c r="J91" s="71"/>
      <c r="K91" s="42"/>
      <c r="L91" s="50">
        <v>76259000</v>
      </c>
      <c r="M91" s="42">
        <f>SUM(M55:M90)</f>
        <v>0</v>
      </c>
      <c r="N91" s="56"/>
      <c r="O91" s="51"/>
      <c r="P91" s="50">
        <f>SUM(P55:P90)</f>
        <v>0</v>
      </c>
    </row>
    <row r="92" spans="2:16" ht="12.75">
      <c r="B92" s="61" t="s">
        <v>63</v>
      </c>
      <c r="C92" s="62"/>
      <c r="D92" s="62"/>
      <c r="E92" s="62"/>
      <c r="F92" s="62"/>
      <c r="G92" s="62"/>
      <c r="H92" s="62"/>
      <c r="I92" s="62"/>
      <c r="J92" s="62"/>
      <c r="K92" s="63"/>
      <c r="L92" s="53">
        <f>L24+L45+L52+L91</f>
        <v>157924000</v>
      </c>
      <c r="M92" s="53">
        <f>M24+M45+M52+M91</f>
        <v>0</v>
      </c>
      <c r="N92" s="57">
        <f>N24+N45+N52+N91</f>
        <v>0</v>
      </c>
      <c r="O92" s="53">
        <f>O24+O45+O52+O91</f>
        <v>0.6000000000000001</v>
      </c>
      <c r="P92" s="53">
        <f>P24+P45+P52+P91</f>
        <v>0</v>
      </c>
    </row>
    <row r="93" spans="2:16" ht="12.75">
      <c r="B93" s="61" t="s">
        <v>25</v>
      </c>
      <c r="C93" s="62"/>
      <c r="D93" s="62"/>
      <c r="E93" s="62"/>
      <c r="F93" s="62"/>
      <c r="G93" s="62"/>
      <c r="H93" s="62"/>
      <c r="I93" s="62"/>
      <c r="J93" s="62"/>
      <c r="K93" s="63"/>
      <c r="L93" s="52"/>
      <c r="M93" s="53">
        <f>P92</f>
        <v>0</v>
      </c>
      <c r="N93" s="57"/>
      <c r="O93" s="52"/>
      <c r="P93" s="52"/>
    </row>
    <row r="94" spans="2:16" ht="12.75">
      <c r="B94" s="61" t="s">
        <v>40</v>
      </c>
      <c r="C94" s="62"/>
      <c r="D94" s="62"/>
      <c r="E94" s="62"/>
      <c r="F94" s="62"/>
      <c r="G94" s="62"/>
      <c r="H94" s="62"/>
      <c r="I94" s="62"/>
      <c r="J94" s="62"/>
      <c r="K94" s="63"/>
      <c r="L94" s="52"/>
      <c r="M94" s="53">
        <f>M92+M93</f>
        <v>0</v>
      </c>
      <c r="N94" s="57"/>
      <c r="O94" s="52"/>
      <c r="P94" s="52"/>
    </row>
  </sheetData>
  <sheetProtection/>
  <mergeCells count="24">
    <mergeCell ref="B46:B52"/>
    <mergeCell ref="C46:J46"/>
    <mergeCell ref="B2:P2"/>
    <mergeCell ref="B4:M4"/>
    <mergeCell ref="B53:B91"/>
    <mergeCell ref="C53:J53"/>
    <mergeCell ref="C91:J91"/>
    <mergeCell ref="N55:N90"/>
    <mergeCell ref="B8:B24"/>
    <mergeCell ref="C8:J8"/>
    <mergeCell ref="C24:J24"/>
    <mergeCell ref="B25:B45"/>
    <mergeCell ref="C25:J25"/>
    <mergeCell ref="C45:J45"/>
    <mergeCell ref="B92:K92"/>
    <mergeCell ref="B93:K93"/>
    <mergeCell ref="B94:K94"/>
    <mergeCell ref="L10:L23"/>
    <mergeCell ref="N10:N23"/>
    <mergeCell ref="L27:L44"/>
    <mergeCell ref="L48:L51"/>
    <mergeCell ref="N48:N51"/>
    <mergeCell ref="L55:L90"/>
    <mergeCell ref="C52:J52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211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'Labteh - Remed - specifikacija'!L92</f>
        <v>157924000</v>
      </c>
      <c r="F6" s="11">
        <f>'Labteh - Remed - specifikacija'!M92</f>
        <v>0</v>
      </c>
      <c r="G6" s="12">
        <f>'Labteh - Remed - specifikacija'!M94</f>
        <v>0</v>
      </c>
    </row>
    <row r="7" spans="2:7" ht="24.75" customHeight="1" thickBot="1">
      <c r="B7" s="4" t="s">
        <v>6</v>
      </c>
      <c r="C7" s="13" t="s">
        <v>7</v>
      </c>
      <c r="D7" s="3"/>
      <c r="E7" s="79" t="s">
        <v>8</v>
      </c>
      <c r="F7" s="80"/>
      <c r="G7" s="81"/>
    </row>
    <row r="8" spans="2:7" ht="20.25" customHeight="1" thickBot="1">
      <c r="B8" s="9"/>
      <c r="C8" s="10"/>
      <c r="D8" s="3"/>
      <c r="E8" s="14">
        <f>E6/1000</f>
        <v>157924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2020-04-27T12:33:54Z</dcterms:modified>
  <cp:category/>
  <cp:version/>
  <cp:contentType/>
  <cp:contentStatus/>
</cp:coreProperties>
</file>