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7" activeTab="0"/>
  </bookViews>
  <sheets>
    <sheet name="Austroline - specif." sheetId="1" r:id="rId1"/>
    <sheet name="Austroline - Obrazac KVI" sheetId="2" r:id="rId2"/>
  </sheets>
  <definedNames>
    <definedName name="_xlnm.Print_Area" localSheetId="1">'Austroline - Obrazac KVI'!$A$1:$H$22</definedName>
    <definedName name="_xlnm.Print_Area" localSheetId="0">'Austroline - specif.'!$A$1:$L$22</definedName>
  </definedNames>
  <calcPr fullCalcOnLoad="1"/>
</workbook>
</file>

<file path=xl/sharedStrings.xml><?xml version="1.0" encoding="utf-8"?>
<sst xmlns="http://schemas.openxmlformats.org/spreadsheetml/2006/main" count="87" uniqueCount="78">
  <si>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</si>
  <si>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</si>
  <si>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</si>
  <si>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</si>
  <si>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</si>
  <si>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</si>
  <si>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</si>
  <si>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</si>
  <si>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</si>
  <si>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</si>
  <si>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</si>
  <si>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</si>
  <si>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</si>
  <si>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</si>
  <si>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</si>
  <si>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</si>
  <si>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</si>
  <si>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</si>
  <si>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</si>
  <si>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</si>
  <si>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</si>
  <si>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</si>
  <si>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</si>
  <si>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</si>
  <si>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</si>
  <si>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</si>
  <si>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</si>
  <si>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</si>
  <si>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</si>
  <si>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</si>
  <si>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</si>
  <si>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</si>
  <si>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</si>
  <si>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</si>
  <si>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</si>
  <si>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</si>
  <si>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</si>
  <si>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</si>
  <si>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комад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</si>
  <si>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</si>
  <si>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</si>
  <si>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</si>
  <si>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</si>
  <si>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</si>
  <si>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Износ ПДВ-а (20%)</t>
    </r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</si>
  <si>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</si>
  <si>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t>404-1-110/20-33</t>
  </si>
  <si>
    <t xml:space="preserve">Каротидни и периферни стентови са пратећим специфичним потрошним материјалом који је неопходан за његову имплантацију за 2020. годину </t>
  </si>
  <si>
    <t>Назив добављача: Austroline d.o.o.</t>
  </si>
  <si>
    <r>
      <t>Каротидни стентови (</t>
    </r>
    <r>
      <rPr>
        <i/>
        <sz val="10"/>
        <rFont val="Arial"/>
        <family val="2"/>
      </rPr>
      <t xml:space="preserve">monorail – rapid exchange </t>
    </r>
    <r>
      <rPr>
        <sz val="10"/>
        <rFont val="Arial"/>
        <family val="2"/>
      </rPr>
      <t>дизајн) са ћелијама отвореног дизајна, израђени од нитинола, цилиндричног и конусног облика</t>
    </r>
  </si>
  <si>
    <t xml:space="preserve">Систем за дисталну протекцију за Каротидни стент (RX и OTW систем) од нитинолске мрежице са хепаринским слојем </t>
  </si>
  <si>
    <t>Пратећа танка жица</t>
  </si>
  <si>
    <t>STT20011</t>
  </si>
  <si>
    <t>BKT20024</t>
  </si>
  <si>
    <t>BKT20025</t>
  </si>
  <si>
    <t>PROTEGE RX</t>
  </si>
  <si>
    <t>SEPX-*-*-**-135
SEPX-**-*-**-135
SEPX-*-**-135
SEPX-**-**-135</t>
  </si>
  <si>
    <t>SPIDERFX</t>
  </si>
  <si>
    <t xml:space="preserve">
SPD2-0*0-**0</t>
  </si>
  <si>
    <t>INTERFLEX</t>
  </si>
  <si>
    <t>K1-0195-014</t>
  </si>
  <si>
    <t>Каротидни стент (monorail – rapid exchange sistem) са дуплом, микро и макро мрежицом, израђени од нитинола за третман високо ембологених лезија са ћелијама отвореног дизајна</t>
  </si>
  <si>
    <t>Проксимална церебрална протекција оклузивним балонима</t>
  </si>
  <si>
    <t>Премонтирани на балон покривени периферни стентови израђени од нерђајућег челика или легуре, а покривени PTFE или Dakronom</t>
  </si>
  <si>
    <t>STT20013</t>
  </si>
  <si>
    <t>BKT20026</t>
  </si>
  <si>
    <t>STT20015</t>
  </si>
  <si>
    <t>CRX****</t>
  </si>
  <si>
    <t>CGUARD</t>
  </si>
  <si>
    <t>MO.MA</t>
  </si>
  <si>
    <t>E-VENTUS BX</t>
  </si>
  <si>
    <t>91BX*****-00</t>
  </si>
  <si>
    <t>MOM013006*X*</t>
  </si>
  <si>
    <t>ev3 Inc SAD</t>
  </si>
  <si>
    <t>Brivant Ltd, Irska</t>
  </si>
  <si>
    <t>Inspire MD ltd, Izrael</t>
  </si>
  <si>
    <t>Invatec s.p.a. Italija</t>
  </si>
  <si>
    <t>Jotec GmbH, Nemačka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</si>
</sst>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4" fontId="44" fillId="0" borderId="13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3" fontId="0" fillId="34" borderId="0" xfId="0" applyNumberFormat="1" applyFont="1" applyFill="1" applyAlignment="1">
      <alignment horizontal="center"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6" borderId="10" xfId="60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3" fontId="44" fillId="0" borderId="10" xfId="60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2" fillId="0" borderId="20" xfId="0" applyFont="1" applyBorder="1" applyAlignment="1">
      <alignment horizontal="justify" vertical="center" wrapText="1"/>
    </xf>
    <xf numFmtId="0" fontId="4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 horizontal="center" vertical="center"/>
    </xf>
    <xf numFmtId="4" fontId="46" fillId="0" borderId="21" xfId="0" applyNumberFormat="1" applyFont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right" vertical="center" wrapText="1"/>
    </xf>
    <xf numFmtId="0" fontId="46" fillId="35" borderId="22" xfId="0" applyFont="1" applyFill="1" applyBorder="1" applyAlignment="1">
      <alignment horizontal="right" vertical="center" wrapText="1"/>
    </xf>
    <xf numFmtId="0" fontId="46" fillId="35" borderId="18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0" fontId="46" fillId="35" borderId="24" xfId="0" applyFont="1" applyFill="1" applyBorder="1" applyAlignment="1">
      <alignment horizontal="right" vertical="center" wrapText="1"/>
    </xf>
    <xf numFmtId="0" fontId="46" fillId="35" borderId="25" xfId="0" applyFont="1" applyFill="1" applyBorder="1" applyAlignment="1">
      <alignment horizontal="right" vertical="center" wrapText="1"/>
    </xf>
    <xf numFmtId="0" fontId="46" fillId="35" borderId="17" xfId="0" applyFont="1" applyFill="1" applyBorder="1" applyAlignment="1">
      <alignment horizontal="right" vertical="center" wrapText="1"/>
    </xf>
    <xf numFmtId="4" fontId="44" fillId="37" borderId="14" xfId="60" applyNumberFormat="1" applyFont="1" applyFill="1" applyBorder="1" applyAlignment="1">
      <alignment horizontal="center" vertical="center" wrapText="1"/>
      <protection/>
    </xf>
    <xf numFmtId="4" fontId="44" fillId="37" borderId="26" xfId="60" applyNumberFormat="1" applyFont="1" applyFill="1" applyBorder="1" applyAlignment="1">
      <alignment horizontal="center" vertical="center" wrapText="1"/>
      <protection/>
    </xf>
    <xf numFmtId="4" fontId="44" fillId="37" borderId="27" xfId="60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1" width="5.8515625" style="26" customWidth="1"/>
    <col min="2" max="2" width="39.421875" style="26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18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hidden="1" customWidth="1"/>
    <col min="15" max="15" width="0" style="19" hidden="1" customWidth="1"/>
    <col min="16" max="16384" width="9.140625" style="19" customWidth="1"/>
  </cols>
  <sheetData>
    <row r="2" spans="1:12" ht="12.7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4" spans="1:5" ht="12.75">
      <c r="A4" s="57" t="s">
        <v>48</v>
      </c>
      <c r="B4" s="57"/>
      <c r="C4" s="57"/>
      <c r="D4" s="57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24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48" customHeight="1">
      <c r="A7" s="63">
        <v>3</v>
      </c>
      <c r="B7" s="58" t="s">
        <v>45</v>
      </c>
      <c r="C7" s="58"/>
      <c r="D7" s="58"/>
      <c r="E7" s="58"/>
      <c r="F7" s="59"/>
      <c r="G7" s="58"/>
      <c r="H7" s="58"/>
      <c r="I7" s="58"/>
      <c r="J7" s="59"/>
      <c r="K7" s="58"/>
      <c r="L7" s="58"/>
      <c r="M7" s="24"/>
    </row>
    <row r="8" spans="1:14" ht="87.75" customHeight="1">
      <c r="A8" s="64"/>
      <c r="B8" s="46" t="s">
        <v>49</v>
      </c>
      <c r="C8" s="47" t="s">
        <v>52</v>
      </c>
      <c r="D8" s="30" t="s">
        <v>55</v>
      </c>
      <c r="E8" s="37" t="s">
        <v>56</v>
      </c>
      <c r="F8" s="37" t="s">
        <v>73</v>
      </c>
      <c r="G8" s="31" t="s">
        <v>38</v>
      </c>
      <c r="H8" s="32"/>
      <c r="I8" s="55">
        <v>60000</v>
      </c>
      <c r="J8" s="41">
        <v>60000</v>
      </c>
      <c r="K8" s="40">
        <f>H8*I8</f>
        <v>0</v>
      </c>
      <c r="L8" s="33">
        <f aca="true" t="shared" si="0" ref="L8:L13">H8*J8</f>
        <v>0</v>
      </c>
      <c r="M8" s="25">
        <v>1</v>
      </c>
      <c r="N8" s="48">
        <v>0.1</v>
      </c>
    </row>
    <row r="9" spans="1:14" ht="87.75" customHeight="1">
      <c r="A9" s="64"/>
      <c r="B9" s="46" t="s">
        <v>50</v>
      </c>
      <c r="C9" s="47" t="s">
        <v>53</v>
      </c>
      <c r="D9" s="29" t="s">
        <v>57</v>
      </c>
      <c r="E9" s="37" t="s">
        <v>58</v>
      </c>
      <c r="F9" s="37" t="s">
        <v>73</v>
      </c>
      <c r="G9" s="31" t="s">
        <v>38</v>
      </c>
      <c r="H9" s="28"/>
      <c r="I9" s="55">
        <v>60000</v>
      </c>
      <c r="J9" s="41">
        <v>60000</v>
      </c>
      <c r="K9" s="40">
        <f>H9*I9</f>
        <v>0</v>
      </c>
      <c r="L9" s="33">
        <f t="shared" si="0"/>
        <v>0</v>
      </c>
      <c r="M9" s="25">
        <v>1</v>
      </c>
      <c r="N9" s="48">
        <v>0.2</v>
      </c>
    </row>
    <row r="10" spans="1:14" ht="87.75" customHeight="1">
      <c r="A10" s="64"/>
      <c r="B10" s="49" t="s">
        <v>51</v>
      </c>
      <c r="C10" s="47" t="s">
        <v>54</v>
      </c>
      <c r="D10" s="29" t="s">
        <v>59</v>
      </c>
      <c r="E10" s="37" t="s">
        <v>60</v>
      </c>
      <c r="F10" s="37" t="s">
        <v>74</v>
      </c>
      <c r="G10" s="31" t="s">
        <v>38</v>
      </c>
      <c r="H10" s="28"/>
      <c r="I10" s="55">
        <v>6000</v>
      </c>
      <c r="J10" s="54">
        <v>6000</v>
      </c>
      <c r="K10" s="40">
        <f>H10*I10</f>
        <v>0</v>
      </c>
      <c r="L10" s="33">
        <f t="shared" si="0"/>
        <v>0</v>
      </c>
      <c r="M10" s="25"/>
      <c r="N10" s="48">
        <v>0.2</v>
      </c>
    </row>
    <row r="11" spans="1:14" ht="87.75" customHeight="1">
      <c r="A11" s="37">
        <v>5</v>
      </c>
      <c r="B11" s="50" t="s">
        <v>61</v>
      </c>
      <c r="C11" s="39" t="s">
        <v>64</v>
      </c>
      <c r="D11" s="29" t="s">
        <v>68</v>
      </c>
      <c r="E11" s="27" t="s">
        <v>67</v>
      </c>
      <c r="F11" s="51" t="s">
        <v>75</v>
      </c>
      <c r="G11" s="31" t="s">
        <v>38</v>
      </c>
      <c r="H11" s="28"/>
      <c r="I11" s="53">
        <v>110000</v>
      </c>
      <c r="J11" s="41">
        <v>110000</v>
      </c>
      <c r="K11" s="40">
        <f>H11*I11</f>
        <v>0</v>
      </c>
      <c r="L11" s="33">
        <f t="shared" si="0"/>
        <v>0</v>
      </c>
      <c r="M11" s="25">
        <v>1</v>
      </c>
      <c r="N11" s="48">
        <v>0.1</v>
      </c>
    </row>
    <row r="12" spans="1:14" ht="87.75" customHeight="1">
      <c r="A12" s="37">
        <v>6</v>
      </c>
      <c r="B12" s="50" t="s">
        <v>62</v>
      </c>
      <c r="C12" s="39" t="s">
        <v>65</v>
      </c>
      <c r="D12" s="29" t="s">
        <v>69</v>
      </c>
      <c r="E12" s="27" t="s">
        <v>72</v>
      </c>
      <c r="F12" s="51" t="s">
        <v>76</v>
      </c>
      <c r="G12" s="31" t="s">
        <v>38</v>
      </c>
      <c r="H12" s="28"/>
      <c r="I12" s="53">
        <v>70000</v>
      </c>
      <c r="J12" s="41">
        <v>70000</v>
      </c>
      <c r="K12" s="40">
        <f>H12*I12</f>
        <v>0</v>
      </c>
      <c r="L12" s="33">
        <f t="shared" si="0"/>
        <v>0</v>
      </c>
      <c r="M12" s="25">
        <v>1</v>
      </c>
      <c r="N12" s="48">
        <v>0.2</v>
      </c>
    </row>
    <row r="13" spans="1:14" ht="87.75" customHeight="1">
      <c r="A13" s="37">
        <v>11</v>
      </c>
      <c r="B13" s="38" t="s">
        <v>63</v>
      </c>
      <c r="C13" s="39" t="s">
        <v>66</v>
      </c>
      <c r="D13" s="29" t="s">
        <v>70</v>
      </c>
      <c r="E13" s="27" t="s">
        <v>71</v>
      </c>
      <c r="F13" s="52" t="s">
        <v>77</v>
      </c>
      <c r="G13" s="31" t="s">
        <v>38</v>
      </c>
      <c r="H13" s="28"/>
      <c r="I13" s="53">
        <v>173500</v>
      </c>
      <c r="J13" s="41">
        <v>173500</v>
      </c>
      <c r="K13" s="40">
        <f>H13*I13</f>
        <v>0</v>
      </c>
      <c r="L13" s="33">
        <f t="shared" si="0"/>
        <v>0</v>
      </c>
      <c r="M13" s="25">
        <v>1</v>
      </c>
      <c r="N13" s="48">
        <v>0.1</v>
      </c>
    </row>
    <row r="14" spans="1:13" ht="21.75" customHeight="1">
      <c r="A14" s="68" t="s">
        <v>39</v>
      </c>
      <c r="B14" s="69"/>
      <c r="C14" s="61"/>
      <c r="D14" s="61"/>
      <c r="E14" s="61"/>
      <c r="F14" s="61"/>
      <c r="G14" s="61"/>
      <c r="H14" s="61"/>
      <c r="I14" s="61"/>
      <c r="J14" s="70"/>
      <c r="K14" s="42">
        <f>K8+K11+K13</f>
        <v>0</v>
      </c>
      <c r="L14" s="44">
        <f>L8+L11+L13</f>
        <v>0</v>
      </c>
      <c r="M14" s="34">
        <f>AVERAGE(M8:M13)</f>
        <v>1</v>
      </c>
    </row>
    <row r="15" spans="1:13" ht="21.75" customHeight="1">
      <c r="A15" s="60" t="s">
        <v>40</v>
      </c>
      <c r="B15" s="61"/>
      <c r="C15" s="61"/>
      <c r="D15" s="61"/>
      <c r="E15" s="61"/>
      <c r="F15" s="61"/>
      <c r="G15" s="61"/>
      <c r="H15" s="61"/>
      <c r="I15" s="61"/>
      <c r="J15" s="62"/>
      <c r="K15" s="42">
        <f>K14*0.1</f>
        <v>0</v>
      </c>
      <c r="L15" s="44">
        <f>L14*0.1</f>
        <v>0</v>
      </c>
      <c r="M15" s="34"/>
    </row>
    <row r="16" spans="1:13" ht="21.75" customHeight="1">
      <c r="A16" s="60" t="s">
        <v>41</v>
      </c>
      <c r="B16" s="61"/>
      <c r="C16" s="61"/>
      <c r="D16" s="61"/>
      <c r="E16" s="61"/>
      <c r="F16" s="61"/>
      <c r="G16" s="61"/>
      <c r="H16" s="61"/>
      <c r="I16" s="61"/>
      <c r="J16" s="62"/>
      <c r="K16" s="42">
        <f>SUM(K14:K15)</f>
        <v>0</v>
      </c>
      <c r="L16" s="44">
        <f>SUM(L14:L15)</f>
        <v>0</v>
      </c>
      <c r="M16" s="34"/>
    </row>
    <row r="17" spans="1:13" ht="21.75" customHeight="1">
      <c r="A17" s="60" t="s">
        <v>42</v>
      </c>
      <c r="B17" s="61"/>
      <c r="C17" s="61"/>
      <c r="D17" s="61"/>
      <c r="E17" s="61"/>
      <c r="F17" s="61"/>
      <c r="G17" s="61"/>
      <c r="H17" s="61"/>
      <c r="I17" s="61"/>
      <c r="J17" s="62"/>
      <c r="K17" s="42">
        <f>K9+K10+K12</f>
        <v>0</v>
      </c>
      <c r="L17" s="44">
        <f>L9+L10+L12</f>
        <v>0</v>
      </c>
      <c r="M17" s="34"/>
    </row>
    <row r="18" spans="1:13" ht="21.75" customHeight="1">
      <c r="A18" s="65" t="s">
        <v>44</v>
      </c>
      <c r="B18" s="61"/>
      <c r="C18" s="61"/>
      <c r="D18" s="61"/>
      <c r="E18" s="61"/>
      <c r="F18" s="61"/>
      <c r="G18" s="61"/>
      <c r="H18" s="61"/>
      <c r="I18" s="61"/>
      <c r="J18" s="62"/>
      <c r="K18" s="42">
        <f>K17*0.2</f>
        <v>0</v>
      </c>
      <c r="L18" s="44">
        <f>L17*0.2</f>
        <v>0</v>
      </c>
      <c r="M18" s="34"/>
    </row>
    <row r="19" spans="1:13" ht="21.75" customHeight="1">
      <c r="A19" s="60" t="s">
        <v>43</v>
      </c>
      <c r="B19" s="61"/>
      <c r="C19" s="61"/>
      <c r="D19" s="61"/>
      <c r="E19" s="61"/>
      <c r="F19" s="61"/>
      <c r="G19" s="61"/>
      <c r="H19" s="61"/>
      <c r="I19" s="61"/>
      <c r="J19" s="62"/>
      <c r="K19" s="42">
        <f>SUM(K17:K18)</f>
        <v>0</v>
      </c>
      <c r="L19" s="44">
        <f>SUM(L17:L18)</f>
        <v>0</v>
      </c>
      <c r="M19" s="34"/>
    </row>
    <row r="20" spans="1:13" ht="21.75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42">
        <f>K14+K17</f>
        <v>0</v>
      </c>
      <c r="L20" s="44">
        <f>L14+L17</f>
        <v>0</v>
      </c>
      <c r="M20" s="34"/>
    </row>
    <row r="21" spans="1:12" ht="18.75" customHeight="1">
      <c r="A21" s="67" t="s">
        <v>37</v>
      </c>
      <c r="B21" s="67"/>
      <c r="C21" s="67"/>
      <c r="D21" s="67"/>
      <c r="E21" s="67"/>
      <c r="F21" s="67"/>
      <c r="G21" s="67"/>
      <c r="H21" s="67"/>
      <c r="I21" s="67"/>
      <c r="J21" s="67"/>
      <c r="K21" s="42">
        <f>K15+K18</f>
        <v>0</v>
      </c>
      <c r="L21" s="44">
        <f>L15+L18</f>
        <v>0</v>
      </c>
    </row>
    <row r="22" spans="1:12" ht="18" customHeight="1">
      <c r="A22" s="67" t="s">
        <v>3</v>
      </c>
      <c r="B22" s="67"/>
      <c r="C22" s="67"/>
      <c r="D22" s="67"/>
      <c r="E22" s="67"/>
      <c r="F22" s="67"/>
      <c r="G22" s="67"/>
      <c r="H22" s="67"/>
      <c r="I22" s="67"/>
      <c r="J22" s="67"/>
      <c r="K22" s="43">
        <f>K16+K19</f>
        <v>0</v>
      </c>
      <c r="L22" s="35">
        <f>L16+L19</f>
        <v>0</v>
      </c>
    </row>
  </sheetData>
  <sheetProtection/>
  <mergeCells count="13">
    <mergeCell ref="A18:J18"/>
    <mergeCell ref="A19:J19"/>
    <mergeCell ref="A20:J20"/>
    <mergeCell ref="A21:J21"/>
    <mergeCell ref="A22:J22"/>
    <mergeCell ref="A14:J14"/>
    <mergeCell ref="A17:J17"/>
    <mergeCell ref="A2:L2"/>
    <mergeCell ref="A4:D4"/>
    <mergeCell ref="B7:L7"/>
    <mergeCell ref="A15:J15"/>
    <mergeCell ref="A16:J16"/>
    <mergeCell ref="A7:A10"/>
  </mergeCells>
  <conditionalFormatting sqref="E8:E10">
    <cfRule type="duplicateValues" priority="5" dxfId="0" stopIfTrue="1">
      <formula>AND(COUNTIF($E$8:$E$10,E8)&gt;1,NOT(ISBLANK(E8)))</formula>
    </cfRule>
  </conditionalFormatting>
  <conditionalFormatting sqref="C8:C10">
    <cfRule type="duplicateValues" priority="3" dxfId="0" stopIfTrue="1">
      <formula>AND(COUNTIF($C$8:$C$10,C8)&gt;1,NOT(ISBLANK(C8)))</formula>
    </cfRule>
  </conditionalFormatting>
  <conditionalFormatting sqref="C11:C12">
    <cfRule type="duplicateValues" priority="2" dxfId="0" stopIfTrue="1">
      <formula>AND(COUNTIF($C$11:$C$12,C11)&gt;1,NOT(ISBLANK(C11)))</formula>
    </cfRule>
  </conditionalFormatting>
  <conditionalFormatting sqref="C13">
    <cfRule type="duplicateValues" priority="1" dxfId="0" stopIfTrue="1">
      <formula>AND(COUNTIF($C$13:$C$13,C13)&gt;1,NOT(ISBLANK(C13)))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74" t="s">
        <v>48</v>
      </c>
      <c r="F2" s="75"/>
      <c r="G2" s="75"/>
      <c r="H2" s="75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36" t="s">
        <v>46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'Austroline - specif.'!K20</f>
        <v>0</v>
      </c>
      <c r="F6" s="10">
        <f>'Austroline - specif.'!L20</f>
        <v>0</v>
      </c>
      <c r="G6" s="11">
        <f>'Austroline - specif.'!L22</f>
        <v>0</v>
      </c>
    </row>
    <row r="7" spans="2:7" ht="24.75" customHeight="1" thickBot="1">
      <c r="B7" s="3" t="s">
        <v>16</v>
      </c>
      <c r="C7" s="12" t="s">
        <v>17</v>
      </c>
      <c r="D7" s="2"/>
      <c r="E7" s="71" t="s">
        <v>18</v>
      </c>
      <c r="F7" s="72"/>
      <c r="G7" s="73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">
      <c r="B13" s="3" t="s">
        <v>1</v>
      </c>
      <c r="C13" s="12" t="s">
        <v>23</v>
      </c>
      <c r="D13" s="2"/>
      <c r="E13" s="16" t="s">
        <v>24</v>
      </c>
      <c r="F13" s="45">
        <f>'Austroline - specif.'!M14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47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2020-08-24T08:45:14Z</dcterms:modified>
  <cp:category/>
  <cp:version/>
  <cp:contentType/>
  <cp:contentStatus/>
</cp:coreProperties>
</file>