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kler - specifikacija" sheetId="1" r:id="rId1"/>
    <sheet name="Makler - Obrazac KVI" sheetId="2" r:id="rId2"/>
  </sheets>
  <definedNames>
    <definedName name="_xlnm.Print_Area" localSheetId="1">'Makler - Obrazac KVI'!$A$1:$H$22</definedName>
    <definedName name="_xlnm.Print_Area" localSheetId="0">'Makler - specifikacija'!$A$1:$M$78</definedName>
  </definedNames>
  <calcPr fullCalcOnLoad="1"/>
</workbook>
</file>

<file path=xl/sharedStrings.xml><?xml version="1.0" encoding="utf-8"?>
<sst xmlns="http://schemas.openxmlformats.org/spreadsheetml/2006/main" count="342" uniqueCount="200">
  <si>
    <t>Предмет набавке</t>
  </si>
  <si>
    <t xml:space="preserve">Укупна вредност без ПДВ-а </t>
  </si>
  <si>
    <t>Произвођач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</si>
  <si>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</si>
  <si>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</si>
  <si>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</si>
  <si>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</si>
  <si>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</si>
  <si>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</si>
  <si>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</si>
  <si>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</si>
  <si>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</si>
  <si>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</si>
  <si>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</si>
  <si>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</si>
  <si>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</si>
  <si>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</si>
  <si>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</si>
  <si>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</si>
  <si>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</si>
  <si>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</si>
  <si>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</si>
  <si>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</si>
  <si>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</si>
  <si>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</si>
  <si>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</si>
  <si>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</si>
  <si>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</si>
  <si>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</si>
  <si>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 xml:space="preserve">33183100 – ортопедски импланти 
33183200 - ортопедске протезе </t>
  </si>
  <si>
    <t>Назив партије/ставке</t>
  </si>
  <si>
    <t>ПРИЛОГ 3 УГОВОРА - ПОДАЦИ ЗА КВАРТАЛНО ИЗВЕШТАВАЊЕ</t>
  </si>
  <si>
    <t>Makler d.o.o.</t>
  </si>
  <si>
    <t>404-1-110/19-91</t>
  </si>
  <si>
    <t>Имплантати за преломе бутне кости и потколенице</t>
  </si>
  <si>
    <t>Назив добављача: Makler d.o.o.</t>
  </si>
  <si>
    <t>Интрамедуларни клин за преломе горњег окрајка фемура - Тип 1</t>
  </si>
  <si>
    <t>Ставка 1/1</t>
  </si>
  <si>
    <t>Интрамедуларни клин за проксималну трансфиксацију бутне кости  од титанијумске легуре, дужине 170 до 240 mm -кратка верзија, са могућношћу диманичког и статичког закључавања, проксимална трансфиксација под углом 130 степени са могућношћу аугментације коштаним цементом кроз главеновратно сечиво</t>
  </si>
  <si>
    <t>ком.</t>
  </si>
  <si>
    <t>Ставка 1/2</t>
  </si>
  <si>
    <t>Интрамедуларни клин за проксималну трансфиксацију бутне кости  од титанијумске легуре, дужине од 300 до 420 mm ( раст између величина од 2 cm) - дуга верзија са могућношћу динамичког и статичког закључавања; проксимална трансфиксација под углом 130 степени са могућношћу аугментације коштаним цементом кроз главеновратно сечиво</t>
  </si>
  <si>
    <t>Ставка 1/3</t>
  </si>
  <si>
    <t>Припадајући завртањ за дистално закључавање различитих дужина 16 - 100 mm</t>
  </si>
  <si>
    <t>Ставка 1/4</t>
  </si>
  <si>
    <t>Канулирано, перфорирано, хеликоидно сечиво овалног антиротационог тела,  дужине 75-130 mm, од титанијума</t>
  </si>
  <si>
    <t>Ставка 1/5</t>
  </si>
  <si>
    <t>Завршна капа са или без екстензије</t>
  </si>
  <si>
    <t>Ставка 1/6</t>
  </si>
  <si>
    <t>Сет инструмената и канила за пласирање коштаног цемента за аугментацију</t>
  </si>
  <si>
    <t>Ставка 1/7</t>
  </si>
  <si>
    <t>Коштани цемент ниске вискозности компатибилан са сетом инструмената за пласирање</t>
  </si>
  <si>
    <t>УКУПНО ЗА ПАРТИЈУ 1 :</t>
  </si>
  <si>
    <t>Завршна капа</t>
  </si>
  <si>
    <t>Партија 7 - Интрамедуларни клин за преломе  фемура - Тип 1</t>
  </si>
  <si>
    <t>Ставка 7/1</t>
  </si>
  <si>
    <t>Ставка 7/2</t>
  </si>
  <si>
    <t>Спирална оштрица за ретроградни феморални клин дужине 45-100 mm</t>
  </si>
  <si>
    <t>Ставка 7/3</t>
  </si>
  <si>
    <t>Завршна капа за за закључавање спиралне оштрице нулте екстензије</t>
  </si>
  <si>
    <t>Ставка 7/4</t>
  </si>
  <si>
    <t>Закључавајући завртањ промера 5 mm, од 26 до 100 mm</t>
  </si>
  <si>
    <t>Ставка 7/5</t>
  </si>
  <si>
    <t>Закључавајући завртањ промера 6 mm, од 26 до 100 mm</t>
  </si>
  <si>
    <t>Ставка 7/6</t>
  </si>
  <si>
    <t>УКУПНО ЗА ПАРТИЈУ 7 :</t>
  </si>
  <si>
    <t>Партија 11 - Интрамедуларни клин за преломе  тибије - Тип 1</t>
  </si>
  <si>
    <t>Ставка 11/1</t>
  </si>
  <si>
    <t>Анатомски закривљен, канулирани титанијумски интрамедуларни клин за тибију са мултипланарним закључавањем у проксималном и дисталном делу, распона дебљина од 8 - 13 mm, дужине 255-465 mm</t>
  </si>
  <si>
    <t>Ставка 11/2</t>
  </si>
  <si>
    <t xml:space="preserve">Закључавајући спонгиозни завртањ промера 5 mm, </t>
  </si>
  <si>
    <t>Ставка 11/3</t>
  </si>
  <si>
    <t>Закључавајући завртањи промера 4 или 5 mm</t>
  </si>
  <si>
    <t>Ставка 11/4</t>
  </si>
  <si>
    <t>УКУПНО ЗА ПАРТИЈУ 11 :</t>
  </si>
  <si>
    <t>Партија 16 - Плоче за фиксацију прелома доњих екстремитета - Тип 1</t>
  </si>
  <si>
    <t>Ставка 16/1</t>
  </si>
  <si>
    <t>Закључавајућа анатомска, компресивна плоча за проксимални фемур са куком за закључавајуће канулиране завртње од 7.3 mm у проксималном делу а са комбинованом отворима на телу плочице за кортикалне завртње од 4.5 mm и завртње са закључавајућом главом од 5.0 mm, од 2 до 18 отвора.</t>
  </si>
  <si>
    <t>Завртњи са закључавајућом главом од 5.0 mm,од челика, разних дужина.</t>
  </si>
  <si>
    <t>Канулирани завртњи са закључавајућом главом од 7.3 mm,од челика, разних дужина.</t>
  </si>
  <si>
    <t>Кортикални завртањи 4,5 mm, разних величина</t>
  </si>
  <si>
    <t>УКУПНО ЗА СТАВКУ 16/1 :</t>
  </si>
  <si>
    <t>Ставка 16/2</t>
  </si>
  <si>
    <t>Закључавајућа анатомска, компресивна плоча за дијафизу фемура са комбинованом рупом за кортикалне завртње од 4,5 mm и завртње са закључавајућом главом од 5.0 mm, од 6 до 24 отвора</t>
  </si>
  <si>
    <t>УКУПНО ЗА СТАВКУ 16/2 :</t>
  </si>
  <si>
    <t>Ставка 16/3</t>
  </si>
  <si>
    <t>Закључавајућа анатомска, компресивна плоча за дистални фемур са комбинованом рупом за кортикалне завртње 4.5 mm и завртње са закључавајућом главом од 5.0 mm, од 5 до 13 отвора</t>
  </si>
  <si>
    <t>Кортикални завртањ 4,5 mm, разних величина</t>
  </si>
  <si>
    <t>УКУПНО ЗА СТАВКУ 16/3 :</t>
  </si>
  <si>
    <t>Ставка 16/4</t>
  </si>
  <si>
    <t>Закључавајућа анатомска, компресивна плоча за проксималну тибију (латерална страна) са комбинованом рупом за кортикалне завртње од 4,5 mm и завртње са закључавајућом главом од 5.0 mm, од 5 до 13 отвора</t>
  </si>
  <si>
    <t>УКУПНО ЗА СТАВКУ 16/4 :</t>
  </si>
  <si>
    <t>Ставка 16/5</t>
  </si>
  <si>
    <t>Закључавајућа анатомска, плоча за проксималну тибију (латерална страна)  са комбинованом рупом за кортикалне завртње од 3,5 mm и завртње са закључавајућом главом од 3,5 mm, од 4 до 16 отвора</t>
  </si>
  <si>
    <t>Завртњи са закључавајућом главом од 3.5 mm,од челика, разних дужина.</t>
  </si>
  <si>
    <t>Кортикални завртањ 3,5 mm, разних величина</t>
  </si>
  <si>
    <t>УКУПНО ЗА СТАВКУ 16/5 :</t>
  </si>
  <si>
    <t>Ставка 16/6</t>
  </si>
  <si>
    <t>Закључавајућа анатомска, плоча за проксималну тибију (медијална страна)  са комбинованом рупом за кортикалне завртње од 3,5mm  и завртњима са закључавајућом главом од 3,5 mm, од 4 до 18 отвора</t>
  </si>
  <si>
    <t>УКУПНО ЗА СТАВКУ 16/6 :</t>
  </si>
  <si>
    <t>Ставка 16/7</t>
  </si>
  <si>
    <t>Закључавајућа анатомска, компресивна плоча за дијафизу тибије са комбинованом рупом за кортикалне завртње од 4,5mm и завртње са закључавајућом главом од 5.0 mm, од 2 до 24 отвора</t>
  </si>
  <si>
    <t>Завртњи са закључавајућом главом од 5.0 мм,од челика, разних дужина.</t>
  </si>
  <si>
    <t>УКУПНО ЗА СТАВКУ 16/7 :</t>
  </si>
  <si>
    <t>Ставка 16/8</t>
  </si>
  <si>
    <t xml:space="preserve">Закључавајућа анатомска, компресивна плоча за дисталну тибију (медијална страна) са комбинованом рупом за кортикалне завртње 3,5 mm и завртње са закључавајућом главом од 3,5 mm, од 4 до 14 отвора </t>
  </si>
  <si>
    <t>УКУПНО ЗА СТАВКУ 16/8 :</t>
  </si>
  <si>
    <t>Ставка 16/9</t>
  </si>
  <si>
    <t>Закључавајућа анатомска, компресивна плоча за дисталну тибију (латерална страна) са комбинованом рупом за кортикалне завртње 3,5 mm и завртње са закључавајућом главом од 3,5 mm, од 5 до 21 отвора</t>
  </si>
  <si>
    <t>УКУПНО ЗА СТАВКУ 16/9 :</t>
  </si>
  <si>
    <t>Ставка 16/10</t>
  </si>
  <si>
    <t>Закључавајућа анатомска плоча за медијалну остеотомију тибије,од титанијума , са комбинованом рупом за кортикалне завртње 4,5 mm и завртње са закључавајућом главом  од 5 mm, од 3 или 4 отвора у врату плоче лечење компликација прелома</t>
  </si>
  <si>
    <t>Завртњи са закључавајућом главом од 5.0 mm,од титанијума, разних дужина.</t>
  </si>
  <si>
    <t>УКУПНО ЗА СТАВКУ 16/10 :</t>
  </si>
  <si>
    <t>Ставка 16/11</t>
  </si>
  <si>
    <t>Кабл за фиксацију перипротетских прелома дебљине 1,7 mm(могућност избора са плочом или без плоче)</t>
  </si>
  <si>
    <t>Окце за кабл за фиксацију перипротетских прелома за плоче система 5.0 mm</t>
  </si>
  <si>
    <t>УКУПНО ЗА СТАВКУ 16/11 :</t>
  </si>
  <si>
    <t>УКУПНО ЗА ПАРТИЈУ 16 :</t>
  </si>
  <si>
    <t>УКУПНА ВРЕДНОСТ ПОНУДЕ БЕЗ ПДВ-а</t>
  </si>
  <si>
    <t>ИЗНОС ПДВ-а</t>
  </si>
  <si>
    <t>УКУПНА ВРЕДНОСТ ПОНУДЕ СА ПДВ-ом</t>
  </si>
  <si>
    <t>Број партије</t>
  </si>
  <si>
    <t>Количина</t>
  </si>
  <si>
    <t>Јединична цена без ПДВ-а</t>
  </si>
  <si>
    <t>Јединична процењена цена без ПДВ-а</t>
  </si>
  <si>
    <t>Укупна процењена вредност без ПДВ-а</t>
  </si>
  <si>
    <t>PFNA – Proximal Femoral Nail,      472.***S,</t>
  </si>
  <si>
    <t>DePuy Synthes, Swiss</t>
  </si>
  <si>
    <t>PFNA – Proximal Femoral Nail       04.02*.***S,                                     472.***S</t>
  </si>
  <si>
    <t>Locking Screw 04.005.***</t>
  </si>
  <si>
    <t>PFNA Blade, perforated,            04.027.***S</t>
  </si>
  <si>
    <t>PFNA End Cap,                         04.027.***S</t>
  </si>
  <si>
    <t>Trauma Needle Kit,                **.702.***S</t>
  </si>
  <si>
    <t xml:space="preserve">  Traumacem V+ Cement Kit,        07.702.040S</t>
  </si>
  <si>
    <t>Expert R/AFN,                            04.013.***</t>
  </si>
  <si>
    <t>Spiral Blade for R/AFN,            04.013.0**</t>
  </si>
  <si>
    <t>Expert™ End Cap for Spiral Blade,           04.013.000</t>
  </si>
  <si>
    <t>Locking ScrewStardrive®,           04.005.***</t>
  </si>
  <si>
    <t>Locking Screw Stardrive®,           04.005.***</t>
  </si>
  <si>
    <t>Expert™ End Cap,                    04.003.***</t>
  </si>
  <si>
    <t>Expert™ Tibial Nail,             04.004.***</t>
  </si>
  <si>
    <t>Cancellous Bone Locking Screw Stardrive®,                         04.015.520</t>
  </si>
  <si>
    <t>Expert End Cap 04.004.***</t>
  </si>
  <si>
    <t xml:space="preserve">LCP Proximal Femoral Hook Plate,                        242.*** </t>
  </si>
  <si>
    <t>Cannulated Locking Screw 7.3 mm, 02.207.0**</t>
  </si>
  <si>
    <t>Locking Screw 5.0 mm,  213.3**</t>
  </si>
  <si>
    <t>Cortex Screw 4.5 mm, 214.8**</t>
  </si>
  <si>
    <t>LCP Plate 4.5/5.0, broad,              226.***</t>
  </si>
  <si>
    <t>Locking Screw 5.0 mm, 213.3**</t>
  </si>
  <si>
    <t xml:space="preserve">LCP-DF 4.5/5.0,                         222.2** </t>
  </si>
  <si>
    <t>Cortex Screw 4.5 mm,  214.8**</t>
  </si>
  <si>
    <t>LCP-PLT 4.5/5.0,                      222.2**</t>
  </si>
  <si>
    <t>LCP Proximal Tibial Plate 3.5,          239.***</t>
  </si>
  <si>
    <t>Locking Screw  3.5 mm,  213.0**</t>
  </si>
  <si>
    <t>Cortex Screw 3.5 mm,  204.8**</t>
  </si>
  <si>
    <t>LCP Medial Proximal Tibial Plate 3.5,   239.9**</t>
  </si>
  <si>
    <t>Cortex Screw 3.5 mm, 204.8**</t>
  </si>
  <si>
    <t>LCP Plate 4.5/5.0, narrow,              224.***</t>
  </si>
  <si>
    <t>LCP Medial Distal Tibial Plate,  02.112.5**</t>
  </si>
  <si>
    <t>LCP Distal Tibial Plate 3.5,  241.4**</t>
  </si>
  <si>
    <t>Cerclage Cable with Crimp, 298.801.01</t>
  </si>
  <si>
    <t>CerclageFix for LCP 4.5/5.0,    281.002</t>
  </si>
  <si>
    <t>TomoFix™,                                  440.83*</t>
  </si>
  <si>
    <t>Locking Screw 5.0 mm, 413.3**</t>
  </si>
  <si>
    <t>Cortex Screw 4.5 mm, 414.8**</t>
  </si>
  <si>
    <r>
      <t xml:space="preserve">Анатомски закривљен, канулирани титанијумски интрамедуларни </t>
    </r>
    <r>
      <rPr>
        <b/>
        <sz val="9"/>
        <rFont val="Arial"/>
        <family val="2"/>
      </rPr>
      <t>клин за фемур</t>
    </r>
    <r>
      <rPr>
        <sz val="9"/>
        <rFont val="Arial"/>
        <family val="2"/>
      </rPr>
      <t>, ретроградно антероградни за ангуларну стабилност, распона дужина од 160 - 480 mm, дебљина од 9 - 15 mm, уз могућност избора варијанте закључавања са два паралелна завртња у дистални део клина или закључавање у дистални део уз помоћ спиралне оштрице</t>
    </r>
  </si>
  <si>
    <t>BP20001</t>
  </si>
  <si>
    <t>BP20002</t>
  </si>
  <si>
    <t>BP20003</t>
  </si>
  <si>
    <t>BP20004</t>
  </si>
  <si>
    <t>BP20005</t>
  </si>
  <si>
    <t>BP20006</t>
  </si>
  <si>
    <t>BP20007</t>
  </si>
  <si>
    <t>BP20028</t>
  </si>
  <si>
    <t>BP20029</t>
  </si>
  <si>
    <t>BP20030</t>
  </si>
  <si>
    <t>BP20031</t>
  </si>
  <si>
    <t>BP20038</t>
  </si>
  <si>
    <t>BP20039</t>
  </si>
  <si>
    <t>BP20040</t>
  </si>
  <si>
    <t>BP20048</t>
  </si>
  <si>
    <t>BP20049</t>
  </si>
  <si>
    <t>BP20050</t>
  </si>
  <si>
    <t>BP20051</t>
  </si>
  <si>
    <t>BP20052</t>
  </si>
  <si>
    <t>BP20053</t>
  </si>
  <si>
    <t>BP20054</t>
  </si>
  <si>
    <t>BP20055</t>
  </si>
  <si>
    <t>BP20056</t>
  </si>
  <si>
    <t>BP20057</t>
  </si>
  <si>
    <t>BP20058</t>
  </si>
  <si>
    <t>BP20059</t>
  </si>
  <si>
    <t>BP20060</t>
  </si>
  <si>
    <t>BP20061</t>
  </si>
  <si>
    <t>BP20062</t>
  </si>
  <si>
    <t>BP20063</t>
  </si>
  <si>
    <t>BP20064</t>
  </si>
  <si>
    <t>BP20065</t>
  </si>
  <si>
    <t>BP20136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</si>
</sst>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>
      <alignment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5" applyNumberFormat="0" applyFill="0" applyAlignment="0" applyProtection="0"/>
    <xf numFmtId="0" fontId="14" fillId="0" borderId="6" applyNumberFormat="0" applyFill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9" applyNumberFormat="0" applyFill="0" applyAlignment="0" applyProtection="0"/>
    <xf numFmtId="0" fontId="1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0" borderId="1" applyNumberFormat="0" applyAlignment="0" applyProtection="0"/>
    <xf numFmtId="0" fontId="17" fillId="13" borderId="2" applyNumberFormat="0" applyAlignment="0" applyProtection="0"/>
    <xf numFmtId="0" fontId="52" fillId="0" borderId="11" applyNumberFormat="0" applyFill="0" applyAlignment="0" applyProtection="0"/>
    <xf numFmtId="0" fontId="18" fillId="0" borderId="12" applyNumberFormat="0" applyFill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1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6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8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59" fillId="0" borderId="0" xfId="95" applyFont="1" applyAlignment="1">
      <alignment wrapText="1"/>
      <protection/>
    </xf>
    <xf numFmtId="0" fontId="60" fillId="0" borderId="0" xfId="95" applyFont="1" applyAlignment="1">
      <alignment wrapText="1"/>
      <protection/>
    </xf>
    <xf numFmtId="4" fontId="56" fillId="0" borderId="20" xfId="95" applyNumberFormat="1" applyFont="1" applyBorder="1" applyAlignment="1">
      <alignment vertical="center" wrapText="1"/>
      <protection/>
    </xf>
    <xf numFmtId="4" fontId="56" fillId="0" borderId="22" xfId="95" applyNumberFormat="1" applyFont="1" applyBorder="1" applyAlignment="1">
      <alignment vertical="center" wrapText="1"/>
      <protection/>
    </xf>
    <xf numFmtId="0" fontId="60" fillId="0" borderId="19" xfId="95" applyFont="1" applyBorder="1" applyAlignment="1">
      <alignment horizontal="center" vertical="center" wrapText="1"/>
      <protection/>
    </xf>
    <xf numFmtId="3" fontId="56" fillId="0" borderId="23" xfId="95" applyNumberFormat="1" applyFont="1" applyBorder="1" applyAlignment="1">
      <alignment vertical="center" wrapText="1"/>
      <protection/>
    </xf>
    <xf numFmtId="3" fontId="56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56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0" fontId="0" fillId="56" borderId="0" xfId="0" applyFill="1" applyAlignment="1">
      <alignment/>
    </xf>
    <xf numFmtId="0" fontId="2" fillId="56" borderId="0" xfId="0" applyFont="1" applyFill="1" applyAlignment="1">
      <alignment/>
    </xf>
    <xf numFmtId="0" fontId="23" fillId="56" borderId="19" xfId="0" applyFont="1" applyFill="1" applyBorder="1" applyAlignment="1">
      <alignment horizontal="center" vertical="center" wrapText="1"/>
    </xf>
    <xf numFmtId="0" fontId="2" fillId="56" borderId="0" xfId="0" applyFont="1" applyFill="1" applyAlignment="1">
      <alignment horizontal="center"/>
    </xf>
    <xf numFmtId="0" fontId="2" fillId="56" borderId="19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0" fillId="56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0" borderId="0" xfId="0" applyFont="1" applyFill="1" applyAlignment="1">
      <alignment/>
    </xf>
    <xf numFmtId="0" fontId="4" fillId="0" borderId="19" xfId="100" applyFont="1" applyFill="1" applyBorder="1" applyAlignment="1">
      <alignment horizontal="center" vertical="center" wrapText="1"/>
      <protection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100" applyNumberFormat="1" applyFont="1" applyFill="1" applyBorder="1" applyAlignment="1">
      <alignment horizontal="center" vertical="center" wrapText="1"/>
      <protection/>
    </xf>
    <xf numFmtId="3" fontId="4" fillId="57" borderId="19" xfId="100" applyNumberFormat="1" applyFont="1" applyFill="1" applyBorder="1" applyAlignment="1">
      <alignment horizontal="center" vertical="center" wrapText="1"/>
      <protection/>
    </xf>
    <xf numFmtId="0" fontId="4" fillId="56" borderId="19" xfId="100" applyFont="1" applyFill="1" applyBorder="1" applyAlignment="1">
      <alignment horizontal="center" vertical="center" wrapText="1"/>
      <protection/>
    </xf>
    <xf numFmtId="0" fontId="4" fillId="0" borderId="19" xfId="100" applyFont="1" applyBorder="1" applyAlignment="1">
      <alignment horizontal="center" vertical="center" wrapText="1"/>
      <protection/>
    </xf>
    <xf numFmtId="4" fontId="4" fillId="56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23" fillId="0" borderId="19" xfId="76" applyNumberFormat="1" applyFont="1" applyFill="1" applyBorder="1" applyAlignment="1">
      <alignment horizontal="center" vertical="center" wrapText="1"/>
    </xf>
    <xf numFmtId="0" fontId="23" fillId="0" borderId="19" xfId="92" applyFont="1" applyFill="1" applyBorder="1" applyAlignment="1">
      <alignment horizontal="left" vertical="center" wrapText="1"/>
      <protection/>
    </xf>
    <xf numFmtId="0" fontId="23" fillId="0" borderId="25" xfId="92" applyFont="1" applyFill="1" applyBorder="1" applyAlignment="1">
      <alignment horizontal="left" vertical="center" wrapText="1"/>
      <protection/>
    </xf>
    <xf numFmtId="0" fontId="61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3" fontId="60" fillId="0" borderId="19" xfId="0" applyNumberFormat="1" applyFont="1" applyFill="1" applyBorder="1" applyAlignment="1">
      <alignment horizontal="center" vertical="center"/>
    </xf>
    <xf numFmtId="4" fontId="60" fillId="56" borderId="25" xfId="0" applyNumberFormat="1" applyFont="1" applyFill="1" applyBorder="1" applyAlignment="1">
      <alignment horizontal="center" vertical="center"/>
    </xf>
    <xf numFmtId="4" fontId="61" fillId="0" borderId="19" xfId="0" applyNumberFormat="1" applyFont="1" applyBorder="1" applyAlignment="1">
      <alignment horizontal="center" vertical="center"/>
    </xf>
    <xf numFmtId="4" fontId="60" fillId="56" borderId="26" xfId="0" applyNumberFormat="1" applyFont="1" applyFill="1" applyBorder="1" applyAlignment="1">
      <alignment horizontal="center" vertical="center"/>
    </xf>
    <xf numFmtId="4" fontId="60" fillId="0" borderId="19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4" fontId="25" fillId="56" borderId="19" xfId="76" applyNumberFormat="1" applyFont="1" applyFill="1" applyBorder="1" applyAlignment="1">
      <alignment horizontal="center" vertical="center" wrapText="1"/>
    </xf>
    <xf numFmtId="4" fontId="62" fillId="0" borderId="19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left" vertical="center" wrapText="1"/>
    </xf>
    <xf numFmtId="2" fontId="23" fillId="0" borderId="25" xfId="0" applyNumberFormat="1" applyFont="1" applyFill="1" applyBorder="1" applyAlignment="1">
      <alignment horizontal="left" vertical="center" wrapText="1"/>
    </xf>
    <xf numFmtId="4" fontId="62" fillId="56" borderId="19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2" fontId="25" fillId="0" borderId="19" xfId="0" applyNumberFormat="1" applyFont="1" applyFill="1" applyBorder="1" applyAlignment="1">
      <alignment horizontal="left" vertical="center" wrapText="1"/>
    </xf>
    <xf numFmtId="2" fontId="25" fillId="0" borderId="25" xfId="0" applyNumberFormat="1" applyFont="1" applyFill="1" applyBorder="1" applyAlignment="1">
      <alignment horizontal="left" vertical="center" wrapText="1"/>
    </xf>
    <xf numFmtId="3" fontId="60" fillId="56" borderId="25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left" vertical="center" wrapText="1"/>
    </xf>
    <xf numFmtId="49" fontId="23" fillId="0" borderId="25" xfId="0" applyNumberFormat="1" applyFont="1" applyFill="1" applyBorder="1" applyAlignment="1">
      <alignment horizontal="left" vertical="center" wrapText="1"/>
    </xf>
    <xf numFmtId="4" fontId="4" fillId="56" borderId="19" xfId="94" applyNumberFormat="1" applyFont="1" applyFill="1" applyBorder="1" applyAlignment="1">
      <alignment horizontal="center" vertical="center" wrapText="1"/>
      <protection/>
    </xf>
    <xf numFmtId="4" fontId="4" fillId="58" borderId="19" xfId="94" applyNumberFormat="1" applyFont="1" applyFill="1" applyBorder="1" applyAlignment="1">
      <alignment horizontal="center" vertical="center" wrapText="1"/>
      <protection/>
    </xf>
    <xf numFmtId="0" fontId="23" fillId="0" borderId="19" xfId="92" applyFont="1" applyFill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4" fillId="0" borderId="19" xfId="94" applyFont="1" applyFill="1" applyBorder="1" applyAlignment="1">
      <alignment horizontal="right" vertical="center" wrapText="1"/>
      <protection/>
    </xf>
    <xf numFmtId="49" fontId="23" fillId="0" borderId="19" xfId="76" applyNumberFormat="1" applyFont="1" applyFill="1" applyBorder="1" applyAlignment="1">
      <alignment horizontal="center" vertical="center" wrapText="1"/>
    </xf>
    <xf numFmtId="49" fontId="25" fillId="20" borderId="19" xfId="76" applyNumberFormat="1" applyFont="1" applyFill="1" applyBorder="1" applyAlignment="1">
      <alignment horizontal="right" vertical="center" wrapText="1"/>
    </xf>
    <xf numFmtId="49" fontId="25" fillId="20" borderId="27" xfId="76" applyNumberFormat="1" applyFont="1" applyFill="1" applyBorder="1" applyAlignment="1">
      <alignment horizontal="right" vertical="center" wrapText="1"/>
    </xf>
    <xf numFmtId="0" fontId="62" fillId="0" borderId="19" xfId="0" applyFont="1" applyFill="1" applyBorder="1" applyAlignment="1">
      <alignment horizontal="center" vertical="center"/>
    </xf>
    <xf numFmtId="49" fontId="25" fillId="12" borderId="19" xfId="76" applyNumberFormat="1" applyFont="1" applyFill="1" applyBorder="1" applyAlignment="1">
      <alignment horizontal="left" vertical="center" wrapText="1"/>
    </xf>
    <xf numFmtId="49" fontId="25" fillId="12" borderId="28" xfId="76" applyNumberFormat="1" applyFont="1" applyFill="1" applyBorder="1" applyAlignment="1">
      <alignment horizontal="left" vertical="center" wrapText="1"/>
    </xf>
    <xf numFmtId="49" fontId="25" fillId="20" borderId="29" xfId="76" applyNumberFormat="1" applyFont="1" applyFill="1" applyBorder="1" applyAlignment="1">
      <alignment horizontal="right" vertical="center" wrapText="1"/>
    </xf>
    <xf numFmtId="0" fontId="25" fillId="12" borderId="19" xfId="0" applyFont="1" applyFill="1" applyBorder="1" applyAlignment="1" quotePrefix="1">
      <alignment horizontal="left" vertical="center" wrapText="1"/>
    </xf>
    <xf numFmtId="0" fontId="25" fillId="12" borderId="28" xfId="0" applyFont="1" applyFill="1" applyBorder="1" applyAlignment="1" quotePrefix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4" fillId="0" borderId="19" xfId="100" applyFont="1" applyFill="1" applyBorder="1" applyAlignment="1">
      <alignment horizontal="center" vertical="center" wrapText="1"/>
      <protection/>
    </xf>
    <xf numFmtId="0" fontId="25" fillId="12" borderId="19" xfId="0" applyFont="1" applyFill="1" applyBorder="1" applyAlignment="1">
      <alignment horizontal="left" vertical="center" wrapText="1"/>
    </xf>
    <xf numFmtId="0" fontId="25" fillId="12" borderId="28" xfId="0" applyFont="1" applyFill="1" applyBorder="1" applyAlignment="1">
      <alignment horizontal="left" vertical="center" wrapText="1"/>
    </xf>
    <xf numFmtId="4" fontId="56" fillId="55" borderId="23" xfId="95" applyNumberFormat="1" applyFont="1" applyFill="1" applyBorder="1" applyAlignment="1">
      <alignment horizontal="center" vertical="center" wrapText="1"/>
      <protection/>
    </xf>
    <xf numFmtId="4" fontId="56" fillId="55" borderId="30" xfId="95" applyNumberFormat="1" applyFont="1" applyFill="1" applyBorder="1" applyAlignment="1">
      <alignment horizontal="center" vertical="center" wrapText="1"/>
      <protection/>
    </xf>
    <xf numFmtId="4" fontId="56" fillId="55" borderId="31" xfId="95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rmal_Priznto djuture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PageLayoutView="0" workbookViewId="0" topLeftCell="A37">
      <selection activeCell="D44" sqref="D44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4" width="14.28125" style="0" customWidth="1"/>
    <col min="5" max="5" width="12.00390625" style="0" customWidth="1"/>
    <col min="6" max="6" width="14.57421875" style="0" customWidth="1"/>
    <col min="7" max="7" width="14.140625" style="0" customWidth="1"/>
    <col min="8" max="8" width="13.8515625" style="0" bestFit="1" customWidth="1"/>
    <col min="9" max="9" width="9.140625" style="0" bestFit="1" customWidth="1"/>
    <col min="10" max="10" width="14.421875" style="23" hidden="1" customWidth="1"/>
    <col min="11" max="11" width="14.8515625" style="0" customWidth="1"/>
    <col min="12" max="12" width="13.421875" style="24" hidden="1" customWidth="1"/>
    <col min="13" max="13" width="17.421875" style="19" customWidth="1"/>
    <col min="14" max="14" width="13.421875" style="26" hidden="1" customWidth="1"/>
    <col min="15" max="15" width="0" style="18" hidden="1" customWidth="1"/>
    <col min="16" max="16" width="9.140625" style="18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9"/>
      <c r="K1" s="28"/>
      <c r="L1" s="30"/>
      <c r="M1" s="31"/>
    </row>
    <row r="2" spans="1:13" ht="12.75">
      <c r="A2" s="83" t="s">
        <v>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2.75">
      <c r="A3" s="28"/>
      <c r="B3" s="28"/>
      <c r="C3" s="28"/>
      <c r="D3" s="28"/>
      <c r="E3" s="28"/>
      <c r="F3" s="28"/>
      <c r="G3" s="28"/>
      <c r="H3" s="28"/>
      <c r="I3" s="28"/>
      <c r="J3" s="29"/>
      <c r="K3" s="28"/>
      <c r="L3" s="30"/>
      <c r="M3" s="31"/>
    </row>
    <row r="4" spans="1:13" ht="12.75">
      <c r="A4" s="84" t="s">
        <v>35</v>
      </c>
      <c r="B4" s="84"/>
      <c r="C4" s="84"/>
      <c r="D4" s="84"/>
      <c r="E4" s="84"/>
      <c r="F4" s="84"/>
      <c r="G4" s="84"/>
      <c r="H4" s="84"/>
      <c r="I4" s="28"/>
      <c r="J4" s="29"/>
      <c r="K4" s="28"/>
      <c r="L4" s="30"/>
      <c r="M4" s="31"/>
    </row>
    <row r="5" spans="1:13" ht="12.75">
      <c r="A5" s="28"/>
      <c r="B5" s="28"/>
      <c r="C5" s="28"/>
      <c r="D5" s="28"/>
      <c r="E5" s="28"/>
      <c r="F5" s="28"/>
      <c r="G5" s="28"/>
      <c r="H5" s="28"/>
      <c r="I5" s="28"/>
      <c r="J5" s="29"/>
      <c r="K5" s="28"/>
      <c r="L5" s="30"/>
      <c r="M5" s="31"/>
    </row>
    <row r="6" spans="1:14" ht="48" customHeight="1">
      <c r="A6" s="32" t="s">
        <v>122</v>
      </c>
      <c r="B6" s="85" t="s">
        <v>30</v>
      </c>
      <c r="C6" s="85"/>
      <c r="D6" s="32" t="s">
        <v>24</v>
      </c>
      <c r="E6" s="32" t="s">
        <v>28</v>
      </c>
      <c r="F6" s="33" t="s">
        <v>27</v>
      </c>
      <c r="G6" s="34" t="s">
        <v>2</v>
      </c>
      <c r="H6" s="32" t="s">
        <v>3</v>
      </c>
      <c r="I6" s="35" t="s">
        <v>123</v>
      </c>
      <c r="J6" s="36" t="s">
        <v>125</v>
      </c>
      <c r="K6" s="37" t="s">
        <v>124</v>
      </c>
      <c r="L6" s="38" t="s">
        <v>126</v>
      </c>
      <c r="M6" s="39" t="s">
        <v>1</v>
      </c>
      <c r="N6" s="25" t="s">
        <v>16</v>
      </c>
    </row>
    <row r="7" spans="1:14" ht="30" customHeight="1">
      <c r="A7" s="77">
        <v>1</v>
      </c>
      <c r="B7" s="86" t="s">
        <v>36</v>
      </c>
      <c r="C7" s="86"/>
      <c r="D7" s="86"/>
      <c r="E7" s="86"/>
      <c r="F7" s="87"/>
      <c r="G7" s="87"/>
      <c r="H7" s="86"/>
      <c r="I7" s="86"/>
      <c r="J7" s="86"/>
      <c r="K7" s="87"/>
      <c r="L7" s="86"/>
      <c r="M7" s="86"/>
      <c r="N7" s="25"/>
    </row>
    <row r="8" spans="1:14" ht="96">
      <c r="A8" s="77"/>
      <c r="B8" s="40" t="s">
        <v>37</v>
      </c>
      <c r="C8" s="41" t="s">
        <v>38</v>
      </c>
      <c r="D8" s="67" t="s">
        <v>167</v>
      </c>
      <c r="E8" s="42"/>
      <c r="F8" s="43" t="s">
        <v>127</v>
      </c>
      <c r="G8" s="44" t="s">
        <v>128</v>
      </c>
      <c r="H8" s="45" t="s">
        <v>39</v>
      </c>
      <c r="I8" s="46"/>
      <c r="J8" s="47">
        <v>52000</v>
      </c>
      <c r="K8" s="48">
        <v>52000</v>
      </c>
      <c r="L8" s="49">
        <f>I8*J8</f>
        <v>0</v>
      </c>
      <c r="M8" s="50">
        <f>I8*K8</f>
        <v>0</v>
      </c>
      <c r="N8" s="25"/>
    </row>
    <row r="9" spans="1:14" ht="108">
      <c r="A9" s="77"/>
      <c r="B9" s="40" t="s">
        <v>40</v>
      </c>
      <c r="C9" s="41" t="s">
        <v>41</v>
      </c>
      <c r="D9" s="67" t="s">
        <v>168</v>
      </c>
      <c r="E9" s="42"/>
      <c r="F9" s="43" t="s">
        <v>129</v>
      </c>
      <c r="G9" s="44" t="s">
        <v>128</v>
      </c>
      <c r="H9" s="45" t="s">
        <v>39</v>
      </c>
      <c r="I9" s="46"/>
      <c r="J9" s="47">
        <v>62000</v>
      </c>
      <c r="K9" s="48">
        <v>61000</v>
      </c>
      <c r="L9" s="49">
        <f aca="true" t="shared" si="0" ref="L9:L14">I9*J9</f>
        <v>0</v>
      </c>
      <c r="M9" s="50">
        <f aca="true" t="shared" si="1" ref="M9:M14">I9*K9</f>
        <v>0</v>
      </c>
      <c r="N9" s="25"/>
    </row>
    <row r="10" spans="1:14" ht="36">
      <c r="A10" s="77"/>
      <c r="B10" s="40" t="s">
        <v>42</v>
      </c>
      <c r="C10" s="41" t="s">
        <v>43</v>
      </c>
      <c r="D10" s="67" t="s">
        <v>169</v>
      </c>
      <c r="E10" s="42"/>
      <c r="F10" s="43" t="s">
        <v>130</v>
      </c>
      <c r="G10" s="44" t="s">
        <v>128</v>
      </c>
      <c r="H10" s="45" t="s">
        <v>39</v>
      </c>
      <c r="I10" s="46"/>
      <c r="J10" s="47">
        <v>4000</v>
      </c>
      <c r="K10" s="48">
        <v>4000</v>
      </c>
      <c r="L10" s="49">
        <f t="shared" si="0"/>
        <v>0</v>
      </c>
      <c r="M10" s="50">
        <f t="shared" si="1"/>
        <v>0</v>
      </c>
      <c r="N10" s="25"/>
    </row>
    <row r="11" spans="1:14" ht="36">
      <c r="A11" s="77"/>
      <c r="B11" s="40" t="s">
        <v>44</v>
      </c>
      <c r="C11" s="51" t="s">
        <v>45</v>
      </c>
      <c r="D11" s="68" t="s">
        <v>170</v>
      </c>
      <c r="E11" s="52"/>
      <c r="F11" s="43" t="s">
        <v>131</v>
      </c>
      <c r="G11" s="44" t="s">
        <v>128</v>
      </c>
      <c r="H11" s="45" t="s">
        <v>39</v>
      </c>
      <c r="I11" s="46"/>
      <c r="J11" s="47">
        <v>40000</v>
      </c>
      <c r="K11" s="48">
        <v>43000</v>
      </c>
      <c r="L11" s="49">
        <f t="shared" si="0"/>
        <v>0</v>
      </c>
      <c r="M11" s="50">
        <f t="shared" si="1"/>
        <v>0</v>
      </c>
      <c r="N11" s="25"/>
    </row>
    <row r="12" spans="1:14" ht="24" customHeight="1">
      <c r="A12" s="77"/>
      <c r="B12" s="40" t="s">
        <v>46</v>
      </c>
      <c r="C12" s="51" t="s">
        <v>47</v>
      </c>
      <c r="D12" s="68" t="s">
        <v>171</v>
      </c>
      <c r="E12" s="52"/>
      <c r="F12" s="43" t="s">
        <v>132</v>
      </c>
      <c r="G12" s="44" t="s">
        <v>128</v>
      </c>
      <c r="H12" s="45" t="s">
        <v>39</v>
      </c>
      <c r="I12" s="46"/>
      <c r="J12" s="47">
        <v>5000</v>
      </c>
      <c r="K12" s="48">
        <v>4500</v>
      </c>
      <c r="L12" s="49">
        <f t="shared" si="0"/>
        <v>0</v>
      </c>
      <c r="M12" s="50">
        <f t="shared" si="1"/>
        <v>0</v>
      </c>
      <c r="N12" s="25"/>
    </row>
    <row r="13" spans="1:15" ht="27" customHeight="1">
      <c r="A13" s="77"/>
      <c r="B13" s="40" t="s">
        <v>48</v>
      </c>
      <c r="C13" s="41" t="s">
        <v>49</v>
      </c>
      <c r="D13" s="67" t="s">
        <v>172</v>
      </c>
      <c r="E13" s="42"/>
      <c r="F13" s="43" t="s">
        <v>133</v>
      </c>
      <c r="G13" s="44" t="s">
        <v>128</v>
      </c>
      <c r="H13" s="45" t="s">
        <v>39</v>
      </c>
      <c r="I13" s="46"/>
      <c r="J13" s="47">
        <v>30000</v>
      </c>
      <c r="K13" s="48">
        <v>15000</v>
      </c>
      <c r="L13" s="49">
        <f t="shared" si="0"/>
        <v>0</v>
      </c>
      <c r="M13" s="50">
        <f t="shared" si="1"/>
        <v>0</v>
      </c>
      <c r="N13" s="25"/>
      <c r="O13" s="18">
        <v>0.2</v>
      </c>
    </row>
    <row r="14" spans="1:15" ht="36">
      <c r="A14" s="77"/>
      <c r="B14" s="40" t="s">
        <v>50</v>
      </c>
      <c r="C14" s="51" t="s">
        <v>51</v>
      </c>
      <c r="D14" s="68" t="s">
        <v>173</v>
      </c>
      <c r="E14" s="52"/>
      <c r="F14" s="43" t="s">
        <v>134</v>
      </c>
      <c r="G14" s="44" t="s">
        <v>128</v>
      </c>
      <c r="H14" s="45" t="s">
        <v>39</v>
      </c>
      <c r="I14" s="46"/>
      <c r="J14" s="47">
        <v>24000</v>
      </c>
      <c r="K14" s="48">
        <v>18000</v>
      </c>
      <c r="L14" s="49">
        <f t="shared" si="0"/>
        <v>0</v>
      </c>
      <c r="M14" s="50">
        <f t="shared" si="1"/>
        <v>0</v>
      </c>
      <c r="N14" s="25"/>
      <c r="O14" s="18">
        <v>0.2</v>
      </c>
    </row>
    <row r="15" spans="1:14" ht="24" customHeight="1">
      <c r="A15" s="77"/>
      <c r="B15" s="75" t="s">
        <v>52</v>
      </c>
      <c r="C15" s="75"/>
      <c r="D15" s="75"/>
      <c r="E15" s="75"/>
      <c r="F15" s="76"/>
      <c r="G15" s="76"/>
      <c r="H15" s="75"/>
      <c r="I15" s="75"/>
      <c r="J15" s="75"/>
      <c r="K15" s="76"/>
      <c r="L15" s="53">
        <f>SUM(L8:L14)</f>
        <v>0</v>
      </c>
      <c r="M15" s="54">
        <f>SUM(M8:M14)</f>
        <v>0</v>
      </c>
      <c r="N15" s="25">
        <v>1</v>
      </c>
    </row>
    <row r="16" spans="1:14" ht="24" customHeight="1">
      <c r="A16" s="77">
        <v>7</v>
      </c>
      <c r="B16" s="78" t="s">
        <v>54</v>
      </c>
      <c r="C16" s="78"/>
      <c r="D16" s="78"/>
      <c r="E16" s="78"/>
      <c r="F16" s="79"/>
      <c r="G16" s="79"/>
      <c r="H16" s="78"/>
      <c r="I16" s="78"/>
      <c r="J16" s="78"/>
      <c r="K16" s="79"/>
      <c r="L16" s="78"/>
      <c r="M16" s="78"/>
      <c r="N16" s="25"/>
    </row>
    <row r="17" spans="1:14" ht="35.25" customHeight="1">
      <c r="A17" s="77"/>
      <c r="B17" s="40" t="s">
        <v>55</v>
      </c>
      <c r="C17" s="51" t="s">
        <v>166</v>
      </c>
      <c r="D17" s="68" t="s">
        <v>174</v>
      </c>
      <c r="E17" s="52"/>
      <c r="F17" s="43" t="s">
        <v>135</v>
      </c>
      <c r="G17" s="44" t="s">
        <v>128</v>
      </c>
      <c r="H17" s="45" t="s">
        <v>39</v>
      </c>
      <c r="I17" s="46"/>
      <c r="J17" s="47">
        <v>70000</v>
      </c>
      <c r="K17" s="48">
        <v>73000</v>
      </c>
      <c r="L17" s="49">
        <f aca="true" t="shared" si="2" ref="L17:L22">I17*J17</f>
        <v>0</v>
      </c>
      <c r="M17" s="50">
        <f aca="true" t="shared" si="3" ref="M17:M22">I17*K17</f>
        <v>0</v>
      </c>
      <c r="N17" s="25"/>
    </row>
    <row r="18" spans="1:14" ht="33" customHeight="1">
      <c r="A18" s="77"/>
      <c r="B18" s="40" t="s">
        <v>56</v>
      </c>
      <c r="C18" s="51" t="s">
        <v>57</v>
      </c>
      <c r="D18" s="68" t="s">
        <v>175</v>
      </c>
      <c r="E18" s="52"/>
      <c r="F18" s="43" t="s">
        <v>136</v>
      </c>
      <c r="G18" s="44" t="s">
        <v>128</v>
      </c>
      <c r="H18" s="45" t="s">
        <v>39</v>
      </c>
      <c r="I18" s="46"/>
      <c r="J18" s="47">
        <v>30000</v>
      </c>
      <c r="K18" s="48">
        <v>22850</v>
      </c>
      <c r="L18" s="49">
        <f t="shared" si="2"/>
        <v>0</v>
      </c>
      <c r="M18" s="50">
        <f t="shared" si="3"/>
        <v>0</v>
      </c>
      <c r="N18" s="25"/>
    </row>
    <row r="19" spans="1:14" ht="48">
      <c r="A19" s="77"/>
      <c r="B19" s="40" t="s">
        <v>58</v>
      </c>
      <c r="C19" s="51" t="s">
        <v>59</v>
      </c>
      <c r="D19" s="68" t="s">
        <v>176</v>
      </c>
      <c r="E19" s="52"/>
      <c r="F19" s="43" t="s">
        <v>137</v>
      </c>
      <c r="G19" s="44" t="s">
        <v>128</v>
      </c>
      <c r="H19" s="45" t="s">
        <v>39</v>
      </c>
      <c r="I19" s="46"/>
      <c r="J19" s="47">
        <v>15000</v>
      </c>
      <c r="K19" s="48">
        <v>10000</v>
      </c>
      <c r="L19" s="49">
        <f t="shared" si="2"/>
        <v>0</v>
      </c>
      <c r="M19" s="50">
        <f t="shared" si="3"/>
        <v>0</v>
      </c>
      <c r="N19" s="25"/>
    </row>
    <row r="20" spans="1:14" ht="36">
      <c r="A20" s="77"/>
      <c r="B20" s="40" t="s">
        <v>60</v>
      </c>
      <c r="C20" s="55" t="s">
        <v>61</v>
      </c>
      <c r="D20" s="69" t="s">
        <v>169</v>
      </c>
      <c r="E20" s="56"/>
      <c r="F20" s="43" t="s">
        <v>138</v>
      </c>
      <c r="G20" s="44" t="s">
        <v>128</v>
      </c>
      <c r="H20" s="45" t="s">
        <v>39</v>
      </c>
      <c r="I20" s="46"/>
      <c r="J20" s="47">
        <v>4000</v>
      </c>
      <c r="K20" s="48">
        <v>4000</v>
      </c>
      <c r="L20" s="49">
        <f t="shared" si="2"/>
        <v>0</v>
      </c>
      <c r="M20" s="50">
        <f t="shared" si="3"/>
        <v>0</v>
      </c>
      <c r="N20" s="25"/>
    </row>
    <row r="21" spans="1:14" ht="36">
      <c r="A21" s="77"/>
      <c r="B21" s="40" t="s">
        <v>62</v>
      </c>
      <c r="C21" s="55" t="s">
        <v>63</v>
      </c>
      <c r="D21" s="69" t="s">
        <v>169</v>
      </c>
      <c r="E21" s="56"/>
      <c r="F21" s="43" t="s">
        <v>139</v>
      </c>
      <c r="G21" s="44" t="s">
        <v>128</v>
      </c>
      <c r="H21" s="45" t="s">
        <v>39</v>
      </c>
      <c r="I21" s="46"/>
      <c r="J21" s="47">
        <v>4000</v>
      </c>
      <c r="K21" s="48">
        <v>4000</v>
      </c>
      <c r="L21" s="49">
        <f t="shared" si="2"/>
        <v>0</v>
      </c>
      <c r="M21" s="50">
        <f t="shared" si="3"/>
        <v>0</v>
      </c>
      <c r="N21" s="25"/>
    </row>
    <row r="22" spans="1:14" ht="36">
      <c r="A22" s="77"/>
      <c r="B22" s="40" t="s">
        <v>64</v>
      </c>
      <c r="C22" s="51" t="s">
        <v>53</v>
      </c>
      <c r="D22" s="68" t="s">
        <v>177</v>
      </c>
      <c r="E22" s="52"/>
      <c r="F22" s="43" t="s">
        <v>140</v>
      </c>
      <c r="G22" s="44" t="s">
        <v>128</v>
      </c>
      <c r="H22" s="45" t="s">
        <v>39</v>
      </c>
      <c r="I22" s="46"/>
      <c r="J22" s="47">
        <v>6000</v>
      </c>
      <c r="K22" s="48">
        <v>5000</v>
      </c>
      <c r="L22" s="49">
        <f t="shared" si="2"/>
        <v>0</v>
      </c>
      <c r="M22" s="50">
        <f t="shared" si="3"/>
        <v>0</v>
      </c>
      <c r="N22" s="25"/>
    </row>
    <row r="23" spans="1:14" ht="24" customHeight="1">
      <c r="A23" s="77"/>
      <c r="B23" s="75" t="s">
        <v>65</v>
      </c>
      <c r="C23" s="75"/>
      <c r="D23" s="75"/>
      <c r="E23" s="75"/>
      <c r="F23" s="76"/>
      <c r="G23" s="76"/>
      <c r="H23" s="75"/>
      <c r="I23" s="75"/>
      <c r="J23" s="75"/>
      <c r="K23" s="76"/>
      <c r="L23" s="57">
        <f>SUM(L17:L22)</f>
        <v>0</v>
      </c>
      <c r="M23" s="54">
        <f>SUM(M17:M22)</f>
        <v>0</v>
      </c>
      <c r="N23" s="25">
        <v>1</v>
      </c>
    </row>
    <row r="24" spans="1:14" ht="12.75">
      <c r="A24" s="77">
        <v>11</v>
      </c>
      <c r="B24" s="81" t="s">
        <v>66</v>
      </c>
      <c r="C24" s="81"/>
      <c r="D24" s="81"/>
      <c r="E24" s="81"/>
      <c r="F24" s="82"/>
      <c r="G24" s="82"/>
      <c r="H24" s="81"/>
      <c r="I24" s="81"/>
      <c r="J24" s="81"/>
      <c r="K24" s="82"/>
      <c r="L24" s="81"/>
      <c r="M24" s="81"/>
      <c r="N24" s="27"/>
    </row>
    <row r="25" spans="1:14" ht="60">
      <c r="A25" s="77"/>
      <c r="B25" s="40" t="s">
        <v>67</v>
      </c>
      <c r="C25" s="51" t="s">
        <v>68</v>
      </c>
      <c r="D25" s="68" t="s">
        <v>178</v>
      </c>
      <c r="E25" s="52"/>
      <c r="F25" s="43" t="s">
        <v>141</v>
      </c>
      <c r="G25" s="44" t="s">
        <v>128</v>
      </c>
      <c r="H25" s="45" t="s">
        <v>39</v>
      </c>
      <c r="I25" s="46"/>
      <c r="J25" s="47">
        <v>64000</v>
      </c>
      <c r="K25" s="48">
        <v>65000</v>
      </c>
      <c r="L25" s="49">
        <f>I25*J25</f>
        <v>0</v>
      </c>
      <c r="M25" s="50">
        <f>I25*K25</f>
        <v>0</v>
      </c>
      <c r="N25" s="27"/>
    </row>
    <row r="26" spans="1:14" ht="60">
      <c r="A26" s="77"/>
      <c r="B26" s="40" t="s">
        <v>69</v>
      </c>
      <c r="C26" s="55" t="s">
        <v>70</v>
      </c>
      <c r="D26" s="69" t="s">
        <v>179</v>
      </c>
      <c r="E26" s="56"/>
      <c r="F26" s="43" t="s">
        <v>142</v>
      </c>
      <c r="G26" s="44" t="s">
        <v>128</v>
      </c>
      <c r="H26" s="45" t="s">
        <v>39</v>
      </c>
      <c r="I26" s="46"/>
      <c r="J26" s="47">
        <v>4000</v>
      </c>
      <c r="K26" s="48">
        <v>4000</v>
      </c>
      <c r="L26" s="49">
        <f>I26*J26</f>
        <v>0</v>
      </c>
      <c r="M26" s="50">
        <f>I26*K26</f>
        <v>0</v>
      </c>
      <c r="N26" s="27"/>
    </row>
    <row r="27" spans="1:14" ht="36">
      <c r="A27" s="77"/>
      <c r="B27" s="40" t="s">
        <v>71</v>
      </c>
      <c r="C27" s="55" t="s">
        <v>72</v>
      </c>
      <c r="D27" s="69" t="s">
        <v>169</v>
      </c>
      <c r="E27" s="56"/>
      <c r="F27" s="43" t="s">
        <v>139</v>
      </c>
      <c r="G27" s="44" t="s">
        <v>128</v>
      </c>
      <c r="H27" s="45" t="s">
        <v>39</v>
      </c>
      <c r="I27" s="46"/>
      <c r="J27" s="47">
        <v>4000</v>
      </c>
      <c r="K27" s="48">
        <v>4000</v>
      </c>
      <c r="L27" s="49">
        <f>I27*J27</f>
        <v>0</v>
      </c>
      <c r="M27" s="50">
        <f>I27*K27</f>
        <v>0</v>
      </c>
      <c r="N27" s="27"/>
    </row>
    <row r="28" spans="1:14" ht="24">
      <c r="A28" s="77"/>
      <c r="B28" s="40" t="s">
        <v>73</v>
      </c>
      <c r="C28" s="51" t="s">
        <v>53</v>
      </c>
      <c r="D28" s="68" t="s">
        <v>180</v>
      </c>
      <c r="E28" s="52"/>
      <c r="F28" s="43" t="s">
        <v>143</v>
      </c>
      <c r="G28" s="44" t="s">
        <v>128</v>
      </c>
      <c r="H28" s="45" t="s">
        <v>39</v>
      </c>
      <c r="I28" s="46"/>
      <c r="J28" s="47">
        <v>6000</v>
      </c>
      <c r="K28" s="48">
        <v>5000</v>
      </c>
      <c r="L28" s="49">
        <f>I28*J28</f>
        <v>0</v>
      </c>
      <c r="M28" s="50">
        <f>I28*K28</f>
        <v>0</v>
      </c>
      <c r="N28" s="27"/>
    </row>
    <row r="29" spans="1:14" ht="12.75">
      <c r="A29" s="77"/>
      <c r="B29" s="75" t="s">
        <v>74</v>
      </c>
      <c r="C29" s="75"/>
      <c r="D29" s="75"/>
      <c r="E29" s="75"/>
      <c r="F29" s="76"/>
      <c r="G29" s="76"/>
      <c r="H29" s="75"/>
      <c r="I29" s="75"/>
      <c r="J29" s="75"/>
      <c r="K29" s="76"/>
      <c r="L29" s="57">
        <f>SUM(L25:L28)</f>
        <v>0</v>
      </c>
      <c r="M29" s="54">
        <f>SUM(M25:M28)</f>
        <v>0</v>
      </c>
      <c r="N29" s="27">
        <v>1</v>
      </c>
    </row>
    <row r="30" spans="1:14" ht="12.75">
      <c r="A30" s="77">
        <v>16</v>
      </c>
      <c r="B30" s="78" t="s">
        <v>75</v>
      </c>
      <c r="C30" s="78"/>
      <c r="D30" s="78"/>
      <c r="E30" s="78"/>
      <c r="F30" s="79"/>
      <c r="G30" s="79"/>
      <c r="H30" s="78"/>
      <c r="I30" s="78"/>
      <c r="J30" s="78"/>
      <c r="K30" s="79"/>
      <c r="L30" s="78"/>
      <c r="M30" s="78"/>
      <c r="N30" s="27"/>
    </row>
    <row r="31" spans="1:14" ht="96">
      <c r="A31" s="77"/>
      <c r="B31" s="74" t="s">
        <v>76</v>
      </c>
      <c r="C31" s="58" t="s">
        <v>77</v>
      </c>
      <c r="D31" s="70" t="s">
        <v>181</v>
      </c>
      <c r="E31" s="59"/>
      <c r="F31" s="43" t="s">
        <v>144</v>
      </c>
      <c r="G31" s="44" t="s">
        <v>128</v>
      </c>
      <c r="H31" s="45" t="s">
        <v>39</v>
      </c>
      <c r="I31" s="46"/>
      <c r="J31" s="47">
        <v>99000</v>
      </c>
      <c r="K31" s="48">
        <v>98000</v>
      </c>
      <c r="L31" s="49">
        <f>I31*J31</f>
        <v>0</v>
      </c>
      <c r="M31" s="50">
        <f>I31*K31</f>
        <v>0</v>
      </c>
      <c r="N31" s="27"/>
    </row>
    <row r="32" spans="1:14" ht="24">
      <c r="A32" s="77"/>
      <c r="B32" s="74"/>
      <c r="C32" s="55" t="s">
        <v>78</v>
      </c>
      <c r="D32" s="71" t="s">
        <v>182</v>
      </c>
      <c r="E32" s="56"/>
      <c r="F32" s="43" t="s">
        <v>146</v>
      </c>
      <c r="G32" s="44" t="s">
        <v>128</v>
      </c>
      <c r="H32" s="45" t="s">
        <v>39</v>
      </c>
      <c r="I32" s="46"/>
      <c r="J32" s="47">
        <v>4000</v>
      </c>
      <c r="K32" s="48">
        <v>4000</v>
      </c>
      <c r="L32" s="49">
        <f>I32*J32</f>
        <v>0</v>
      </c>
      <c r="M32" s="50">
        <f>I32*K32</f>
        <v>0</v>
      </c>
      <c r="N32" s="27"/>
    </row>
    <row r="33" spans="1:14" ht="48">
      <c r="A33" s="77"/>
      <c r="B33" s="74"/>
      <c r="C33" s="55" t="s">
        <v>79</v>
      </c>
      <c r="D33" s="71" t="s">
        <v>183</v>
      </c>
      <c r="E33" s="56"/>
      <c r="F33" s="43" t="s">
        <v>145</v>
      </c>
      <c r="G33" s="44" t="s">
        <v>128</v>
      </c>
      <c r="H33" s="45" t="s">
        <v>39</v>
      </c>
      <c r="I33" s="46"/>
      <c r="J33" s="47">
        <v>15000</v>
      </c>
      <c r="K33" s="48">
        <v>15000</v>
      </c>
      <c r="L33" s="49">
        <f>I33*J33</f>
        <v>0</v>
      </c>
      <c r="M33" s="50">
        <f>I33*K33</f>
        <v>0</v>
      </c>
      <c r="N33" s="27"/>
    </row>
    <row r="34" spans="1:14" ht="24">
      <c r="A34" s="77"/>
      <c r="B34" s="74"/>
      <c r="C34" s="51" t="s">
        <v>80</v>
      </c>
      <c r="D34" s="70" t="s">
        <v>184</v>
      </c>
      <c r="E34" s="52"/>
      <c r="F34" s="43" t="s">
        <v>147</v>
      </c>
      <c r="G34" s="44" t="s">
        <v>128</v>
      </c>
      <c r="H34" s="45" t="s">
        <v>39</v>
      </c>
      <c r="I34" s="46"/>
      <c r="J34" s="47">
        <v>1200</v>
      </c>
      <c r="K34" s="48">
        <v>1200</v>
      </c>
      <c r="L34" s="49">
        <f>I34*J34</f>
        <v>0</v>
      </c>
      <c r="M34" s="50">
        <f>I34*K34</f>
        <v>0</v>
      </c>
      <c r="N34" s="27"/>
    </row>
    <row r="35" spans="1:14" ht="12.75">
      <c r="A35" s="77"/>
      <c r="B35" s="74"/>
      <c r="C35" s="75" t="s">
        <v>81</v>
      </c>
      <c r="D35" s="75"/>
      <c r="E35" s="75"/>
      <c r="F35" s="80"/>
      <c r="G35" s="80"/>
      <c r="H35" s="75"/>
      <c r="I35" s="75"/>
      <c r="J35" s="75"/>
      <c r="K35" s="80"/>
      <c r="L35" s="57">
        <f>SUM(L31:L34)</f>
        <v>0</v>
      </c>
      <c r="M35" s="54">
        <f>SUM(M31:M34)</f>
        <v>0</v>
      </c>
      <c r="N35" s="27"/>
    </row>
    <row r="36" spans="1:14" ht="72">
      <c r="A36" s="77"/>
      <c r="B36" s="74" t="s">
        <v>82</v>
      </c>
      <c r="C36" s="60" t="s">
        <v>83</v>
      </c>
      <c r="D36" s="71" t="s">
        <v>185</v>
      </c>
      <c r="E36" s="61"/>
      <c r="F36" s="43" t="s">
        <v>148</v>
      </c>
      <c r="G36" s="44" t="s">
        <v>128</v>
      </c>
      <c r="H36" s="45" t="s">
        <v>39</v>
      </c>
      <c r="I36" s="46"/>
      <c r="J36" s="47">
        <v>26000</v>
      </c>
      <c r="K36" s="48">
        <v>26000</v>
      </c>
      <c r="L36" s="49">
        <f>I36*J36</f>
        <v>0</v>
      </c>
      <c r="M36" s="50">
        <f>I36*K36</f>
        <v>0</v>
      </c>
      <c r="N36" s="27"/>
    </row>
    <row r="37" spans="1:14" ht="24">
      <c r="A37" s="77"/>
      <c r="B37" s="74"/>
      <c r="C37" s="55" t="s">
        <v>78</v>
      </c>
      <c r="D37" s="71" t="s">
        <v>182</v>
      </c>
      <c r="E37" s="56"/>
      <c r="F37" s="43" t="s">
        <v>149</v>
      </c>
      <c r="G37" s="44" t="s">
        <v>128</v>
      </c>
      <c r="H37" s="45" t="s">
        <v>39</v>
      </c>
      <c r="I37" s="46"/>
      <c r="J37" s="47">
        <v>4000</v>
      </c>
      <c r="K37" s="48">
        <v>4000</v>
      </c>
      <c r="L37" s="49">
        <f>I37*J37</f>
        <v>0</v>
      </c>
      <c r="M37" s="50">
        <f>I37*K37</f>
        <v>0</v>
      </c>
      <c r="N37" s="27"/>
    </row>
    <row r="38" spans="1:14" ht="24">
      <c r="A38" s="77"/>
      <c r="B38" s="74"/>
      <c r="C38" s="51" t="s">
        <v>80</v>
      </c>
      <c r="D38" s="70" t="s">
        <v>184</v>
      </c>
      <c r="E38" s="52"/>
      <c r="F38" s="43" t="s">
        <v>147</v>
      </c>
      <c r="G38" s="44" t="s">
        <v>128</v>
      </c>
      <c r="H38" s="45" t="s">
        <v>39</v>
      </c>
      <c r="I38" s="46"/>
      <c r="J38" s="47">
        <v>1200</v>
      </c>
      <c r="K38" s="48">
        <v>1200</v>
      </c>
      <c r="L38" s="49">
        <f>I38*J38</f>
        <v>0</v>
      </c>
      <c r="M38" s="50">
        <f>I38*K38</f>
        <v>0</v>
      </c>
      <c r="N38" s="27"/>
    </row>
    <row r="39" spans="1:14" ht="12.75">
      <c r="A39" s="77"/>
      <c r="B39" s="74"/>
      <c r="C39" s="75" t="s">
        <v>84</v>
      </c>
      <c r="D39" s="75"/>
      <c r="E39" s="75"/>
      <c r="F39" s="80"/>
      <c r="G39" s="80"/>
      <c r="H39" s="75"/>
      <c r="I39" s="75"/>
      <c r="J39" s="75"/>
      <c r="K39" s="80"/>
      <c r="L39" s="57">
        <f>SUM(L36:L38)</f>
        <v>0</v>
      </c>
      <c r="M39" s="54">
        <f>SUM(M36:M38)</f>
        <v>0</v>
      </c>
      <c r="N39" s="27"/>
    </row>
    <row r="40" spans="1:14" ht="72">
      <c r="A40" s="77"/>
      <c r="B40" s="74" t="s">
        <v>85</v>
      </c>
      <c r="C40" s="60" t="s">
        <v>86</v>
      </c>
      <c r="D40" s="71" t="s">
        <v>186</v>
      </c>
      <c r="E40" s="61"/>
      <c r="F40" s="43" t="s">
        <v>150</v>
      </c>
      <c r="G40" s="44" t="s">
        <v>128</v>
      </c>
      <c r="H40" s="45" t="s">
        <v>39</v>
      </c>
      <c r="I40" s="46"/>
      <c r="J40" s="47">
        <v>65000</v>
      </c>
      <c r="K40" s="48">
        <v>65000</v>
      </c>
      <c r="L40" s="49">
        <f>I40*J40</f>
        <v>0</v>
      </c>
      <c r="M40" s="50">
        <f>I40*K40</f>
        <v>0</v>
      </c>
      <c r="N40" s="27"/>
    </row>
    <row r="41" spans="1:14" ht="24">
      <c r="A41" s="77"/>
      <c r="B41" s="74"/>
      <c r="C41" s="55" t="s">
        <v>78</v>
      </c>
      <c r="D41" s="71" t="s">
        <v>182</v>
      </c>
      <c r="E41" s="56"/>
      <c r="F41" s="43" t="s">
        <v>149</v>
      </c>
      <c r="G41" s="44" t="s">
        <v>128</v>
      </c>
      <c r="H41" s="45" t="s">
        <v>39</v>
      </c>
      <c r="I41" s="46"/>
      <c r="J41" s="47">
        <v>4000</v>
      </c>
      <c r="K41" s="48">
        <v>4000</v>
      </c>
      <c r="L41" s="49">
        <f>I41*J41</f>
        <v>0</v>
      </c>
      <c r="M41" s="50">
        <f>I41*K41</f>
        <v>0</v>
      </c>
      <c r="N41" s="27"/>
    </row>
    <row r="42" spans="1:14" ht="24">
      <c r="A42" s="77"/>
      <c r="B42" s="74"/>
      <c r="C42" s="51" t="s">
        <v>87</v>
      </c>
      <c r="D42" s="70" t="s">
        <v>184</v>
      </c>
      <c r="E42" s="52"/>
      <c r="F42" s="43" t="s">
        <v>151</v>
      </c>
      <c r="G42" s="44" t="s">
        <v>128</v>
      </c>
      <c r="H42" s="45" t="s">
        <v>39</v>
      </c>
      <c r="I42" s="46"/>
      <c r="J42" s="47">
        <v>1200</v>
      </c>
      <c r="K42" s="48">
        <v>1200</v>
      </c>
      <c r="L42" s="49">
        <f>I42*J42</f>
        <v>0</v>
      </c>
      <c r="M42" s="50">
        <f>I42*K42</f>
        <v>0</v>
      </c>
      <c r="N42" s="27"/>
    </row>
    <row r="43" spans="1:14" ht="12.75">
      <c r="A43" s="77"/>
      <c r="B43" s="74"/>
      <c r="C43" s="75" t="s">
        <v>88</v>
      </c>
      <c r="D43" s="75"/>
      <c r="E43" s="75"/>
      <c r="F43" s="80"/>
      <c r="G43" s="80"/>
      <c r="H43" s="75"/>
      <c r="I43" s="75"/>
      <c r="J43" s="75"/>
      <c r="K43" s="80"/>
      <c r="L43" s="57">
        <f>SUM(L40:L42)</f>
        <v>0</v>
      </c>
      <c r="M43" s="54">
        <f>SUM(M40:M42)</f>
        <v>0</v>
      </c>
      <c r="N43" s="27"/>
    </row>
    <row r="44" spans="1:14" ht="72">
      <c r="A44" s="77"/>
      <c r="B44" s="74" t="s">
        <v>89</v>
      </c>
      <c r="C44" s="60" t="s">
        <v>90</v>
      </c>
      <c r="D44" s="71" t="s">
        <v>199</v>
      </c>
      <c r="E44" s="61"/>
      <c r="F44" s="43" t="s">
        <v>152</v>
      </c>
      <c r="G44" s="44" t="s">
        <v>128</v>
      </c>
      <c r="H44" s="45" t="s">
        <v>39</v>
      </c>
      <c r="I44" s="46"/>
      <c r="J44" s="47">
        <v>65000</v>
      </c>
      <c r="K44" s="48">
        <v>65000</v>
      </c>
      <c r="L44" s="49">
        <f>I44*J44</f>
        <v>0</v>
      </c>
      <c r="M44" s="50">
        <f>I44*K44</f>
        <v>0</v>
      </c>
      <c r="N44" s="27"/>
    </row>
    <row r="45" spans="1:14" ht="24">
      <c r="A45" s="77"/>
      <c r="B45" s="74"/>
      <c r="C45" s="55" t="s">
        <v>78</v>
      </c>
      <c r="D45" s="71" t="s">
        <v>182</v>
      </c>
      <c r="E45" s="56"/>
      <c r="F45" s="43" t="s">
        <v>146</v>
      </c>
      <c r="G45" s="44" t="s">
        <v>128</v>
      </c>
      <c r="H45" s="45" t="s">
        <v>39</v>
      </c>
      <c r="I45" s="46"/>
      <c r="J45" s="47">
        <v>4000</v>
      </c>
      <c r="K45" s="48">
        <v>4000</v>
      </c>
      <c r="L45" s="49">
        <f>I45*J45</f>
        <v>0</v>
      </c>
      <c r="M45" s="50">
        <f>I45*K45</f>
        <v>0</v>
      </c>
      <c r="N45" s="27"/>
    </row>
    <row r="46" spans="1:14" ht="24">
      <c r="A46" s="77"/>
      <c r="B46" s="74"/>
      <c r="C46" s="51" t="s">
        <v>87</v>
      </c>
      <c r="D46" s="70" t="s">
        <v>184</v>
      </c>
      <c r="E46" s="52"/>
      <c r="F46" s="43" t="s">
        <v>151</v>
      </c>
      <c r="G46" s="44" t="s">
        <v>128</v>
      </c>
      <c r="H46" s="45" t="s">
        <v>39</v>
      </c>
      <c r="I46" s="46"/>
      <c r="J46" s="47">
        <v>1200</v>
      </c>
      <c r="K46" s="48">
        <v>1200</v>
      </c>
      <c r="L46" s="49">
        <f>I46*J46</f>
        <v>0</v>
      </c>
      <c r="M46" s="50">
        <f>I46*K46</f>
        <v>0</v>
      </c>
      <c r="N46" s="27"/>
    </row>
    <row r="47" spans="1:14" ht="12.75">
      <c r="A47" s="77"/>
      <c r="B47" s="74"/>
      <c r="C47" s="75" t="s">
        <v>91</v>
      </c>
      <c r="D47" s="75"/>
      <c r="E47" s="75"/>
      <c r="F47" s="80"/>
      <c r="G47" s="80"/>
      <c r="H47" s="75"/>
      <c r="I47" s="75"/>
      <c r="J47" s="75"/>
      <c r="K47" s="80"/>
      <c r="L47" s="57">
        <f>SUM(L44:L46)</f>
        <v>0</v>
      </c>
      <c r="M47" s="54">
        <f>SUM(M44:M46)</f>
        <v>0</v>
      </c>
      <c r="N47" s="27"/>
    </row>
    <row r="48" spans="1:14" ht="72">
      <c r="A48" s="77"/>
      <c r="B48" s="74" t="s">
        <v>92</v>
      </c>
      <c r="C48" s="60" t="s">
        <v>93</v>
      </c>
      <c r="D48" s="71" t="s">
        <v>187</v>
      </c>
      <c r="E48" s="61"/>
      <c r="F48" s="43" t="s">
        <v>153</v>
      </c>
      <c r="G48" s="44" t="s">
        <v>128</v>
      </c>
      <c r="H48" s="45" t="s">
        <v>39</v>
      </c>
      <c r="I48" s="46"/>
      <c r="J48" s="47">
        <v>69000</v>
      </c>
      <c r="K48" s="48">
        <v>69000</v>
      </c>
      <c r="L48" s="49">
        <f>I48*J48</f>
        <v>0</v>
      </c>
      <c r="M48" s="50">
        <f>I48*K48</f>
        <v>0</v>
      </c>
      <c r="N48" s="27"/>
    </row>
    <row r="49" spans="1:14" ht="24">
      <c r="A49" s="77"/>
      <c r="B49" s="74"/>
      <c r="C49" s="55" t="s">
        <v>94</v>
      </c>
      <c r="D49" s="71" t="s">
        <v>188</v>
      </c>
      <c r="E49" s="56"/>
      <c r="F49" s="43" t="s">
        <v>154</v>
      </c>
      <c r="G49" s="44" t="s">
        <v>128</v>
      </c>
      <c r="H49" s="45" t="s">
        <v>39</v>
      </c>
      <c r="I49" s="46"/>
      <c r="J49" s="47">
        <v>4000</v>
      </c>
      <c r="K49" s="48">
        <v>4000</v>
      </c>
      <c r="L49" s="49">
        <f>I49*J49</f>
        <v>0</v>
      </c>
      <c r="M49" s="50">
        <f>I49*K49</f>
        <v>0</v>
      </c>
      <c r="N49" s="27"/>
    </row>
    <row r="50" spans="1:14" ht="24">
      <c r="A50" s="77"/>
      <c r="B50" s="74"/>
      <c r="C50" s="51" t="s">
        <v>95</v>
      </c>
      <c r="D50" s="70" t="s">
        <v>189</v>
      </c>
      <c r="E50" s="52"/>
      <c r="F50" s="43" t="s">
        <v>155</v>
      </c>
      <c r="G50" s="44" t="s">
        <v>128</v>
      </c>
      <c r="H50" s="45" t="s">
        <v>39</v>
      </c>
      <c r="I50" s="46"/>
      <c r="J50" s="47">
        <v>1200</v>
      </c>
      <c r="K50" s="48">
        <v>1200</v>
      </c>
      <c r="L50" s="49">
        <f>I50*J50</f>
        <v>0</v>
      </c>
      <c r="M50" s="50">
        <f>I50*K50</f>
        <v>0</v>
      </c>
      <c r="N50" s="27"/>
    </row>
    <row r="51" spans="1:14" ht="12.75">
      <c r="A51" s="77"/>
      <c r="B51" s="74"/>
      <c r="C51" s="75" t="s">
        <v>96</v>
      </c>
      <c r="D51" s="75"/>
      <c r="E51" s="75"/>
      <c r="F51" s="80"/>
      <c r="G51" s="80"/>
      <c r="H51" s="75"/>
      <c r="I51" s="75"/>
      <c r="J51" s="75"/>
      <c r="K51" s="80"/>
      <c r="L51" s="57">
        <f>SUM(L48:L50)</f>
        <v>0</v>
      </c>
      <c r="M51" s="54">
        <f>SUM(M48:M50)</f>
        <v>0</v>
      </c>
      <c r="N51" s="27"/>
    </row>
    <row r="52" spans="1:14" ht="72">
      <c r="A52" s="77"/>
      <c r="B52" s="74" t="s">
        <v>97</v>
      </c>
      <c r="C52" s="60" t="s">
        <v>98</v>
      </c>
      <c r="D52" s="71" t="s">
        <v>190</v>
      </c>
      <c r="E52" s="61"/>
      <c r="F52" s="43" t="s">
        <v>156</v>
      </c>
      <c r="G52" s="44" t="s">
        <v>128</v>
      </c>
      <c r="H52" s="45" t="s">
        <v>39</v>
      </c>
      <c r="I52" s="46"/>
      <c r="J52" s="47">
        <v>69000</v>
      </c>
      <c r="K52" s="48">
        <v>69000</v>
      </c>
      <c r="L52" s="49">
        <f>I52*J52</f>
        <v>0</v>
      </c>
      <c r="M52" s="50">
        <f>I52*K52</f>
        <v>0</v>
      </c>
      <c r="N52" s="27"/>
    </row>
    <row r="53" spans="1:14" ht="24">
      <c r="A53" s="77"/>
      <c r="B53" s="74"/>
      <c r="C53" s="55" t="s">
        <v>94</v>
      </c>
      <c r="D53" s="71" t="s">
        <v>188</v>
      </c>
      <c r="E53" s="56"/>
      <c r="F53" s="43" t="s">
        <v>154</v>
      </c>
      <c r="G53" s="44" t="s">
        <v>128</v>
      </c>
      <c r="H53" s="45" t="s">
        <v>39</v>
      </c>
      <c r="I53" s="46"/>
      <c r="J53" s="47">
        <v>4000</v>
      </c>
      <c r="K53" s="48">
        <v>4000</v>
      </c>
      <c r="L53" s="49">
        <f>I53*J53</f>
        <v>0</v>
      </c>
      <c r="M53" s="50">
        <f>I53*K53</f>
        <v>0</v>
      </c>
      <c r="N53" s="27"/>
    </row>
    <row r="54" spans="1:14" ht="24">
      <c r="A54" s="77"/>
      <c r="B54" s="74"/>
      <c r="C54" s="51" t="s">
        <v>95</v>
      </c>
      <c r="D54" s="70" t="s">
        <v>189</v>
      </c>
      <c r="E54" s="52"/>
      <c r="F54" s="43" t="s">
        <v>157</v>
      </c>
      <c r="G54" s="44" t="s">
        <v>128</v>
      </c>
      <c r="H54" s="45" t="s">
        <v>39</v>
      </c>
      <c r="I54" s="46"/>
      <c r="J54" s="47">
        <v>1200</v>
      </c>
      <c r="K54" s="48">
        <v>1200</v>
      </c>
      <c r="L54" s="49">
        <f>I54*J54</f>
        <v>0</v>
      </c>
      <c r="M54" s="50">
        <f>I54*K54</f>
        <v>0</v>
      </c>
      <c r="N54" s="27"/>
    </row>
    <row r="55" spans="1:14" ht="12.75">
      <c r="A55" s="77"/>
      <c r="B55" s="74"/>
      <c r="C55" s="75" t="s">
        <v>99</v>
      </c>
      <c r="D55" s="75"/>
      <c r="E55" s="75"/>
      <c r="F55" s="80"/>
      <c r="G55" s="80"/>
      <c r="H55" s="75"/>
      <c r="I55" s="75"/>
      <c r="J55" s="75"/>
      <c r="K55" s="80"/>
      <c r="L55" s="57">
        <f>SUM(L52:L54)</f>
        <v>0</v>
      </c>
      <c r="M55" s="54">
        <f>SUM(M52:M54)</f>
        <v>0</v>
      </c>
      <c r="N55" s="27"/>
    </row>
    <row r="56" spans="1:14" ht="72">
      <c r="A56" s="77"/>
      <c r="B56" s="74" t="s">
        <v>100</v>
      </c>
      <c r="C56" s="60" t="s">
        <v>101</v>
      </c>
      <c r="D56" s="71" t="s">
        <v>191</v>
      </c>
      <c r="E56" s="61"/>
      <c r="F56" s="43" t="s">
        <v>158</v>
      </c>
      <c r="G56" s="44" t="s">
        <v>128</v>
      </c>
      <c r="H56" s="45" t="s">
        <v>39</v>
      </c>
      <c r="I56" s="46"/>
      <c r="J56" s="47">
        <v>26000</v>
      </c>
      <c r="K56" s="48">
        <v>26000</v>
      </c>
      <c r="L56" s="49">
        <f>I56*J56</f>
        <v>0</v>
      </c>
      <c r="M56" s="50">
        <f>I56*K56</f>
        <v>0</v>
      </c>
      <c r="N56" s="27"/>
    </row>
    <row r="57" spans="1:14" ht="24">
      <c r="A57" s="77"/>
      <c r="B57" s="74"/>
      <c r="C57" s="55" t="s">
        <v>102</v>
      </c>
      <c r="D57" s="71" t="s">
        <v>182</v>
      </c>
      <c r="E57" s="56"/>
      <c r="F57" s="43" t="s">
        <v>146</v>
      </c>
      <c r="G57" s="44" t="s">
        <v>128</v>
      </c>
      <c r="H57" s="45" t="s">
        <v>39</v>
      </c>
      <c r="I57" s="46"/>
      <c r="J57" s="47">
        <v>4000</v>
      </c>
      <c r="K57" s="48">
        <v>4000</v>
      </c>
      <c r="L57" s="49">
        <f>I57*J57</f>
        <v>0</v>
      </c>
      <c r="M57" s="50">
        <f>I57*K57</f>
        <v>0</v>
      </c>
      <c r="N57" s="27"/>
    </row>
    <row r="58" spans="1:14" ht="24">
      <c r="A58" s="77"/>
      <c r="B58" s="74"/>
      <c r="C58" s="51" t="s">
        <v>80</v>
      </c>
      <c r="D58" s="70" t="s">
        <v>184</v>
      </c>
      <c r="E58" s="52"/>
      <c r="F58" s="43" t="s">
        <v>151</v>
      </c>
      <c r="G58" s="44" t="s">
        <v>128</v>
      </c>
      <c r="H58" s="45" t="s">
        <v>39</v>
      </c>
      <c r="I58" s="46"/>
      <c r="J58" s="47">
        <v>1200</v>
      </c>
      <c r="K58" s="48">
        <v>1200</v>
      </c>
      <c r="L58" s="49">
        <f>I58*J58</f>
        <v>0</v>
      </c>
      <c r="M58" s="50">
        <f>I58*K58</f>
        <v>0</v>
      </c>
      <c r="N58" s="27"/>
    </row>
    <row r="59" spans="1:14" ht="12.75">
      <c r="A59" s="77"/>
      <c r="B59" s="74"/>
      <c r="C59" s="75" t="s">
        <v>103</v>
      </c>
      <c r="D59" s="75"/>
      <c r="E59" s="75"/>
      <c r="F59" s="80"/>
      <c r="G59" s="80"/>
      <c r="H59" s="75"/>
      <c r="I59" s="75"/>
      <c r="J59" s="75"/>
      <c r="K59" s="80"/>
      <c r="L59" s="57">
        <f>SUM(L56:L58)</f>
        <v>0</v>
      </c>
      <c r="M59" s="54">
        <f>SUM(M56:M58)</f>
        <v>0</v>
      </c>
      <c r="N59" s="27"/>
    </row>
    <row r="60" spans="1:14" ht="72">
      <c r="A60" s="77"/>
      <c r="B60" s="74" t="s">
        <v>104</v>
      </c>
      <c r="C60" s="60" t="s">
        <v>105</v>
      </c>
      <c r="D60" s="71" t="s">
        <v>192</v>
      </c>
      <c r="E60" s="61"/>
      <c r="F60" s="43" t="s">
        <v>159</v>
      </c>
      <c r="G60" s="44" t="s">
        <v>128</v>
      </c>
      <c r="H60" s="45" t="s">
        <v>39</v>
      </c>
      <c r="I60" s="46"/>
      <c r="J60" s="62">
        <v>69000</v>
      </c>
      <c r="K60" s="48">
        <v>69000</v>
      </c>
      <c r="L60" s="49">
        <f>I60*J60</f>
        <v>0</v>
      </c>
      <c r="M60" s="50">
        <f>I60*K60</f>
        <v>0</v>
      </c>
      <c r="N60" s="27"/>
    </row>
    <row r="61" spans="1:14" ht="24">
      <c r="A61" s="77"/>
      <c r="B61" s="74"/>
      <c r="C61" s="55" t="s">
        <v>94</v>
      </c>
      <c r="D61" s="71" t="s">
        <v>188</v>
      </c>
      <c r="E61" s="56"/>
      <c r="F61" s="43" t="s">
        <v>154</v>
      </c>
      <c r="G61" s="44" t="s">
        <v>128</v>
      </c>
      <c r="H61" s="45" t="s">
        <v>39</v>
      </c>
      <c r="I61" s="46"/>
      <c r="J61" s="62">
        <v>4000</v>
      </c>
      <c r="K61" s="48">
        <v>4000</v>
      </c>
      <c r="L61" s="49">
        <f>I61*J61</f>
        <v>0</v>
      </c>
      <c r="M61" s="50">
        <f>I61*K61</f>
        <v>0</v>
      </c>
      <c r="N61" s="27"/>
    </row>
    <row r="62" spans="1:14" ht="24">
      <c r="A62" s="77"/>
      <c r="B62" s="74"/>
      <c r="C62" s="51" t="s">
        <v>95</v>
      </c>
      <c r="D62" s="70" t="s">
        <v>189</v>
      </c>
      <c r="E62" s="52"/>
      <c r="F62" s="43" t="s">
        <v>155</v>
      </c>
      <c r="G62" s="44" t="s">
        <v>128</v>
      </c>
      <c r="H62" s="45" t="s">
        <v>39</v>
      </c>
      <c r="I62" s="46"/>
      <c r="J62" s="62">
        <v>1200</v>
      </c>
      <c r="K62" s="48">
        <v>1200</v>
      </c>
      <c r="L62" s="49">
        <f>I62*J62</f>
        <v>0</v>
      </c>
      <c r="M62" s="50">
        <f>I62*K62</f>
        <v>0</v>
      </c>
      <c r="N62" s="27"/>
    </row>
    <row r="63" spans="1:14" ht="12.75">
      <c r="A63" s="77"/>
      <c r="B63" s="74"/>
      <c r="C63" s="75" t="s">
        <v>106</v>
      </c>
      <c r="D63" s="75"/>
      <c r="E63" s="75"/>
      <c r="F63" s="80"/>
      <c r="G63" s="80"/>
      <c r="H63" s="75"/>
      <c r="I63" s="75"/>
      <c r="J63" s="75"/>
      <c r="K63" s="80"/>
      <c r="L63" s="57">
        <f>SUM(L60:L62)</f>
        <v>0</v>
      </c>
      <c r="M63" s="54">
        <f>SUM(M60:M62)</f>
        <v>0</v>
      </c>
      <c r="N63" s="27"/>
    </row>
    <row r="64" spans="1:14" ht="72">
      <c r="A64" s="77"/>
      <c r="B64" s="74" t="s">
        <v>107</v>
      </c>
      <c r="C64" s="60" t="s">
        <v>108</v>
      </c>
      <c r="D64" s="71" t="s">
        <v>193</v>
      </c>
      <c r="E64" s="61"/>
      <c r="F64" s="43" t="s">
        <v>160</v>
      </c>
      <c r="G64" s="44" t="s">
        <v>128</v>
      </c>
      <c r="H64" s="45" t="s">
        <v>39</v>
      </c>
      <c r="I64" s="46"/>
      <c r="J64" s="62">
        <v>69000</v>
      </c>
      <c r="K64" s="48">
        <v>69000</v>
      </c>
      <c r="L64" s="49">
        <f>I64*J64</f>
        <v>0</v>
      </c>
      <c r="M64" s="50">
        <f>I64*K64</f>
        <v>0</v>
      </c>
      <c r="N64" s="27"/>
    </row>
    <row r="65" spans="1:14" ht="24">
      <c r="A65" s="77"/>
      <c r="B65" s="74"/>
      <c r="C65" s="55" t="s">
        <v>94</v>
      </c>
      <c r="D65" s="71" t="s">
        <v>188</v>
      </c>
      <c r="E65" s="56"/>
      <c r="F65" s="43" t="s">
        <v>154</v>
      </c>
      <c r="G65" s="44" t="s">
        <v>128</v>
      </c>
      <c r="H65" s="45" t="s">
        <v>39</v>
      </c>
      <c r="I65" s="46"/>
      <c r="J65" s="62">
        <v>4000</v>
      </c>
      <c r="K65" s="48">
        <v>4000</v>
      </c>
      <c r="L65" s="49">
        <f>I65*J65</f>
        <v>0</v>
      </c>
      <c r="M65" s="50">
        <f>I65*K65</f>
        <v>0</v>
      </c>
      <c r="N65" s="27"/>
    </row>
    <row r="66" spans="1:14" ht="24">
      <c r="A66" s="77"/>
      <c r="B66" s="74"/>
      <c r="C66" s="51" t="s">
        <v>95</v>
      </c>
      <c r="D66" s="70" t="s">
        <v>189</v>
      </c>
      <c r="E66" s="52"/>
      <c r="F66" s="43" t="s">
        <v>155</v>
      </c>
      <c r="G66" s="44" t="s">
        <v>128</v>
      </c>
      <c r="H66" s="45" t="s">
        <v>39</v>
      </c>
      <c r="I66" s="46"/>
      <c r="J66" s="62">
        <v>1200</v>
      </c>
      <c r="K66" s="48">
        <v>1200</v>
      </c>
      <c r="L66" s="49">
        <f>I66*J66</f>
        <v>0</v>
      </c>
      <c r="M66" s="50">
        <f>I66*K66</f>
        <v>0</v>
      </c>
      <c r="N66" s="27"/>
    </row>
    <row r="67" spans="1:14" ht="12.75">
      <c r="A67" s="77"/>
      <c r="B67" s="74"/>
      <c r="C67" s="75" t="s">
        <v>109</v>
      </c>
      <c r="D67" s="75"/>
      <c r="E67" s="75"/>
      <c r="F67" s="80"/>
      <c r="G67" s="80"/>
      <c r="H67" s="75"/>
      <c r="I67" s="75"/>
      <c r="J67" s="75"/>
      <c r="K67" s="80"/>
      <c r="L67" s="57">
        <f>SUM(L64:L66)</f>
        <v>0</v>
      </c>
      <c r="M67" s="54">
        <f>SUM(M64:M66)</f>
        <v>0</v>
      </c>
      <c r="N67" s="27"/>
    </row>
    <row r="68" spans="1:14" ht="84">
      <c r="A68" s="77"/>
      <c r="B68" s="74" t="s">
        <v>110</v>
      </c>
      <c r="C68" s="60" t="s">
        <v>111</v>
      </c>
      <c r="D68" s="71" t="s">
        <v>194</v>
      </c>
      <c r="E68" s="61"/>
      <c r="F68" s="43" t="s">
        <v>163</v>
      </c>
      <c r="G68" s="44" t="s">
        <v>128</v>
      </c>
      <c r="H68" s="45" t="s">
        <v>39</v>
      </c>
      <c r="I68" s="46"/>
      <c r="J68" s="62">
        <v>69000</v>
      </c>
      <c r="K68" s="48">
        <v>69000</v>
      </c>
      <c r="L68" s="49">
        <f>I68*J68</f>
        <v>0</v>
      </c>
      <c r="M68" s="50">
        <f>I68*K68</f>
        <v>0</v>
      </c>
      <c r="N68" s="27"/>
    </row>
    <row r="69" spans="1:14" ht="24">
      <c r="A69" s="77"/>
      <c r="B69" s="74"/>
      <c r="C69" s="55" t="s">
        <v>112</v>
      </c>
      <c r="D69" s="71" t="s">
        <v>195</v>
      </c>
      <c r="E69" s="56"/>
      <c r="F69" s="43" t="s">
        <v>164</v>
      </c>
      <c r="G69" s="44" t="s">
        <v>128</v>
      </c>
      <c r="H69" s="45" t="s">
        <v>39</v>
      </c>
      <c r="I69" s="46"/>
      <c r="J69" s="62">
        <v>4000</v>
      </c>
      <c r="K69" s="48">
        <v>4000</v>
      </c>
      <c r="L69" s="49">
        <f>I69*J69</f>
        <v>0</v>
      </c>
      <c r="M69" s="50">
        <f>I69*K69</f>
        <v>0</v>
      </c>
      <c r="N69" s="27"/>
    </row>
    <row r="70" spans="1:14" ht="24">
      <c r="A70" s="77"/>
      <c r="B70" s="74"/>
      <c r="C70" s="51" t="s">
        <v>80</v>
      </c>
      <c r="D70" s="70" t="s">
        <v>196</v>
      </c>
      <c r="E70" s="52"/>
      <c r="F70" s="43" t="s">
        <v>165</v>
      </c>
      <c r="G70" s="44" t="s">
        <v>128</v>
      </c>
      <c r="H70" s="45" t="s">
        <v>39</v>
      </c>
      <c r="I70" s="46"/>
      <c r="J70" s="62">
        <v>1200</v>
      </c>
      <c r="K70" s="48">
        <v>1200</v>
      </c>
      <c r="L70" s="49">
        <f>I70*J70</f>
        <v>0</v>
      </c>
      <c r="M70" s="50">
        <f>I70*K70</f>
        <v>0</v>
      </c>
      <c r="N70" s="27"/>
    </row>
    <row r="71" spans="1:14" ht="12.75">
      <c r="A71" s="77"/>
      <c r="B71" s="74"/>
      <c r="C71" s="75" t="s">
        <v>113</v>
      </c>
      <c r="D71" s="75"/>
      <c r="E71" s="75"/>
      <c r="F71" s="80"/>
      <c r="G71" s="80"/>
      <c r="H71" s="75"/>
      <c r="I71" s="75"/>
      <c r="J71" s="75"/>
      <c r="K71" s="80"/>
      <c r="L71" s="57">
        <f>SUM(L68:L70)</f>
        <v>0</v>
      </c>
      <c r="M71" s="54">
        <f>SUM(M68:M70)</f>
        <v>0</v>
      </c>
      <c r="N71" s="27"/>
    </row>
    <row r="72" spans="1:14" ht="36">
      <c r="A72" s="77"/>
      <c r="B72" s="74" t="s">
        <v>114</v>
      </c>
      <c r="C72" s="63" t="s">
        <v>115</v>
      </c>
      <c r="D72" s="72" t="s">
        <v>197</v>
      </c>
      <c r="E72" s="64"/>
      <c r="F72" s="43" t="s">
        <v>161</v>
      </c>
      <c r="G72" s="44" t="s">
        <v>128</v>
      </c>
      <c r="H72" s="45" t="s">
        <v>39</v>
      </c>
      <c r="I72" s="46"/>
      <c r="J72" s="62">
        <v>44000</v>
      </c>
      <c r="K72" s="48">
        <v>44000</v>
      </c>
      <c r="L72" s="49">
        <f>I72*J72</f>
        <v>0</v>
      </c>
      <c r="M72" s="50">
        <f>I72*K72</f>
        <v>0</v>
      </c>
      <c r="N72" s="27"/>
    </row>
    <row r="73" spans="1:14" ht="36">
      <c r="A73" s="77"/>
      <c r="B73" s="74"/>
      <c r="C73" s="63" t="s">
        <v>116</v>
      </c>
      <c r="D73" s="72" t="s">
        <v>198</v>
      </c>
      <c r="E73" s="64"/>
      <c r="F73" s="43" t="s">
        <v>162</v>
      </c>
      <c r="G73" s="44" t="s">
        <v>128</v>
      </c>
      <c r="H73" s="45" t="s">
        <v>39</v>
      </c>
      <c r="I73" s="46"/>
      <c r="J73" s="62">
        <v>13000</v>
      </c>
      <c r="K73" s="48">
        <v>13000</v>
      </c>
      <c r="L73" s="49">
        <f>I73*J73</f>
        <v>0</v>
      </c>
      <c r="M73" s="50">
        <f>I73*K73</f>
        <v>0</v>
      </c>
      <c r="N73" s="27"/>
    </row>
    <row r="74" spans="1:14" ht="12.75">
      <c r="A74" s="77"/>
      <c r="B74" s="74"/>
      <c r="C74" s="75" t="s">
        <v>117</v>
      </c>
      <c r="D74" s="75"/>
      <c r="E74" s="75"/>
      <c r="F74" s="76"/>
      <c r="G74" s="76"/>
      <c r="H74" s="75"/>
      <c r="I74" s="75"/>
      <c r="J74" s="75"/>
      <c r="K74" s="76"/>
      <c r="L74" s="57">
        <f>SUM(L72:L73)</f>
        <v>0</v>
      </c>
      <c r="M74" s="54">
        <f>SUM(M72:M73)</f>
        <v>0</v>
      </c>
      <c r="N74" s="27"/>
    </row>
    <row r="75" spans="1:14" ht="12.75">
      <c r="A75" s="77"/>
      <c r="B75" s="75" t="s">
        <v>118</v>
      </c>
      <c r="C75" s="75"/>
      <c r="D75" s="75"/>
      <c r="E75" s="75"/>
      <c r="F75" s="75"/>
      <c r="G75" s="75"/>
      <c r="H75" s="75"/>
      <c r="I75" s="75"/>
      <c r="J75" s="75"/>
      <c r="K75" s="75"/>
      <c r="L75" s="57">
        <f>L35+L39+L43+L47+L51+L55+L59+L63+L67+L71+L74</f>
        <v>0</v>
      </c>
      <c r="M75" s="54">
        <f>M35+M39+M43+M47+M51+M55+M59+M63+M67+M71+M74</f>
        <v>0</v>
      </c>
      <c r="N75" s="27">
        <v>1</v>
      </c>
    </row>
    <row r="76" spans="1:14" ht="19.5" customHeight="1">
      <c r="A76" s="73" t="s">
        <v>119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65">
        <f>L15+L23+L29+L75</f>
        <v>0</v>
      </c>
      <c r="M76" s="66">
        <f>M15+M23+M29+M75</f>
        <v>0</v>
      </c>
      <c r="N76" s="27"/>
    </row>
    <row r="77" spans="1:14" ht="19.5" customHeight="1">
      <c r="A77" s="73" t="s">
        <v>120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65"/>
      <c r="M77" s="66">
        <f>(M8+M9+M10+M11+M12)*0.1+(M13+M14)*0.2+M23*0.1+M29*0.1+M75*0.1</f>
        <v>0</v>
      </c>
      <c r="N77" s="27"/>
    </row>
    <row r="78" spans="1:14" ht="19.5" customHeight="1">
      <c r="A78" s="73" t="s">
        <v>121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65"/>
      <c r="M78" s="66">
        <f>M76+M77</f>
        <v>0</v>
      </c>
      <c r="N78" s="27"/>
    </row>
  </sheetData>
  <sheetProtection/>
  <mergeCells count="40">
    <mergeCell ref="A2:M2"/>
    <mergeCell ref="A4:H4"/>
    <mergeCell ref="B6:C6"/>
    <mergeCell ref="A7:A15"/>
    <mergeCell ref="B7:M7"/>
    <mergeCell ref="B15:K15"/>
    <mergeCell ref="A24:A29"/>
    <mergeCell ref="B24:M24"/>
    <mergeCell ref="B29:K29"/>
    <mergeCell ref="A16:A23"/>
    <mergeCell ref="B16:M16"/>
    <mergeCell ref="B23:K23"/>
    <mergeCell ref="B36:B39"/>
    <mergeCell ref="C39:K39"/>
    <mergeCell ref="B40:B43"/>
    <mergeCell ref="C43:K43"/>
    <mergeCell ref="B44:B47"/>
    <mergeCell ref="C47:K47"/>
    <mergeCell ref="B48:B51"/>
    <mergeCell ref="C51:K51"/>
    <mergeCell ref="B52:B55"/>
    <mergeCell ref="C55:K55"/>
    <mergeCell ref="B56:B59"/>
    <mergeCell ref="C59:K59"/>
    <mergeCell ref="B60:B63"/>
    <mergeCell ref="C63:K63"/>
    <mergeCell ref="B64:B67"/>
    <mergeCell ref="C67:K67"/>
    <mergeCell ref="B68:B71"/>
    <mergeCell ref="C71:K71"/>
    <mergeCell ref="A77:K77"/>
    <mergeCell ref="A78:K78"/>
    <mergeCell ref="A76:K76"/>
    <mergeCell ref="B72:B74"/>
    <mergeCell ref="C74:K74"/>
    <mergeCell ref="B75:K75"/>
    <mergeCell ref="A30:A75"/>
    <mergeCell ref="B30:M30"/>
    <mergeCell ref="B31:B35"/>
    <mergeCell ref="C35:K35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30" sqref="C30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2" t="s">
        <v>31</v>
      </c>
      <c r="C2" s="1"/>
      <c r="D2" s="1"/>
      <c r="E2" s="2" t="s">
        <v>32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4</v>
      </c>
      <c r="C5" s="5" t="s">
        <v>33</v>
      </c>
      <c r="D5" s="3"/>
      <c r="E5" s="6" t="s">
        <v>5</v>
      </c>
      <c r="F5" s="7" t="s">
        <v>6</v>
      </c>
      <c r="G5" s="8" t="s">
        <v>7</v>
      </c>
    </row>
    <row r="6" spans="2:7" ht="15" thickBot="1">
      <c r="B6" s="9"/>
      <c r="C6" s="10"/>
      <c r="D6" s="3"/>
      <c r="E6" s="11">
        <f>'Makler - specifikacija'!L76</f>
        <v>0</v>
      </c>
      <c r="F6" s="11">
        <f>'Makler - specifikacija'!M76</f>
        <v>0</v>
      </c>
      <c r="G6" s="12">
        <f>'Makler - specifikacija'!M78</f>
        <v>0</v>
      </c>
    </row>
    <row r="7" spans="2:7" ht="24.75" customHeight="1" thickBot="1">
      <c r="B7" s="4" t="s">
        <v>8</v>
      </c>
      <c r="C7" s="13" t="s">
        <v>9</v>
      </c>
      <c r="D7" s="3"/>
      <c r="E7" s="88" t="s">
        <v>10</v>
      </c>
      <c r="F7" s="89"/>
      <c r="G7" s="90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11</v>
      </c>
      <c r="C9" s="13" t="s">
        <v>12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13</v>
      </c>
      <c r="C11" s="13" t="s">
        <v>14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15</v>
      </c>
      <c r="D13" s="3"/>
      <c r="E13" s="17" t="s">
        <v>16</v>
      </c>
      <c r="F13" s="20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17</v>
      </c>
      <c r="C15" s="5" t="s">
        <v>18</v>
      </c>
      <c r="D15" s="3"/>
      <c r="E15" s="17" t="s">
        <v>19</v>
      </c>
      <c r="F15" s="13" t="s">
        <v>26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20</v>
      </c>
      <c r="C17" s="5" t="s">
        <v>34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21</v>
      </c>
      <c r="C19" s="5" t="s">
        <v>22</v>
      </c>
    </row>
    <row r="20" spans="2:3" ht="14.25">
      <c r="B20" s="9"/>
      <c r="C20" s="10"/>
    </row>
    <row r="21" spans="2:3" ht="25.5">
      <c r="B21" s="4" t="s">
        <v>23</v>
      </c>
      <c r="C21" s="21" t="s">
        <v>29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nikoleta.ninkovic</cp:lastModifiedBy>
  <cp:lastPrinted>2020-04-02T12:35:40Z</cp:lastPrinted>
  <dcterms:created xsi:type="dcterms:W3CDTF">2014-01-17T13:07:43Z</dcterms:created>
  <dcterms:modified xsi:type="dcterms:W3CDTF">2020-04-29T12:17:38Z</dcterms:modified>
  <cp:category/>
  <cp:version/>
  <cp:contentType/>
  <cp:contentStatus/>
</cp:coreProperties>
</file>