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Hermes pharma-specifikacija" sheetId="1" r:id="rId1"/>
    <sheet name="Hermes pharma-Obrazac KVI" sheetId="2" r:id="rId2"/>
  </sheets>
  <definedNames>
    <definedName name="_xlnm.Print_Area" localSheetId="0">'Hermes pharma-specifikacija'!$A$1:$K$25</definedName>
  </definedNames>
  <calcPr fullCalcOnLoad="1"/>
</workbook>
</file>

<file path=xl/sharedStrings.xml><?xml version="1.0" encoding="utf-8"?>
<sst xmlns="http://schemas.openxmlformats.org/spreadsheetml/2006/main" count="93" uniqueCount="74">
  <si>
    <t>Партија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</si>
  <si>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</si>
  <si>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</si>
  <si>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</si>
  <si>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</si>
  <si>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</si>
  <si>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</si>
  <si>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</si>
  <si>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</si>
  <si>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</si>
  <si>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</si>
  <si>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</si>
  <si>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</si>
  <si>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</si>
  <si>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</si>
  <si>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</si>
  <si>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</si>
  <si>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</si>
  <si>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</si>
  <si>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</si>
  <si>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</si>
  <si>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</si>
  <si>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</si>
  <si>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</si>
  <si>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</si>
  <si>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</si>
  <si>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</si>
  <si>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</si>
  <si>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</si>
  <si>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</si>
  <si>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</si>
  <si>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</si>
  <si>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комад</t>
  </si>
  <si>
    <t>ставка 3</t>
  </si>
  <si>
    <t>Друга добра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</si>
  <si>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</si>
  <si>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</si>
  <si>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</si>
  <si>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</si>
  <si>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ИЗНОС ПДВ-А</t>
  </si>
  <si>
    <t>/</t>
  </si>
  <si>
    <t>404-1-110/19-30</t>
  </si>
  <si>
    <t>Elektroda bipolarna, konekcije IS-1 pasivne ili aktivne fiksacije prava ili "J"-krivina</t>
  </si>
  <si>
    <t>УКУПНО ЗА ПАРТИЈУ 7</t>
  </si>
  <si>
    <t>УКУПНО ЗА ПАРТИЈУ 25</t>
  </si>
  <si>
    <t>Hermes pharma d.o.o.</t>
  </si>
  <si>
    <t>Назив добављача: Hermes pharma d.o.o.</t>
  </si>
  <si>
    <t>Jednokomorski implantabilni kardioverter defibrilator sa mogućnošću detekcije pretkomorskih signala</t>
  </si>
  <si>
    <t>HV elektroda aktivne fiksacije kompatibilna sa pejsmejkerom iz stavke 1</t>
  </si>
  <si>
    <t>Odgovarajući uvodnik za HV elektrodu</t>
  </si>
  <si>
    <t>Rivacor Implantable Cardioverter Defibrillator, Model 5VR-T DX; 429564</t>
  </si>
  <si>
    <t>Plexa ProMRI S DX, Model 65/15, 65/17; 436909, 436910</t>
  </si>
  <si>
    <t>LI Plus PTFE Peelable Introducer Kit; 417671</t>
  </si>
  <si>
    <t>Biotronik SE &amp; Co. KG, Nemačka</t>
  </si>
  <si>
    <t>Greatbatch Medical,SAD</t>
  </si>
  <si>
    <t>Jednokomorski implantabilni kardioverter defibrilator sa mogućnošću detekcije pretkomorskih signala + odgovarajuća HV elektroda aktivne fiksacije + odgovarajući uvodnik za HV elektrodu</t>
  </si>
  <si>
    <t>Dvokomorski pejsmejker sa frekventnom adaptacijom (DDDR) sa posebnom terapijom za vazovagalne sinkope</t>
  </si>
  <si>
    <t>Odgovarajući uvodnici za elektrode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</si>
  <si>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</si>
  <si>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Enitra Implantable Pacemaker ProMRI, Model 8 DR-T; 407147</t>
  </si>
  <si>
    <t>Solia Implantable Bipolar Bradycardia Lead; Model S60, S53, T60, T53, JT53; 377179, 377177, 377181, 377180, 395134</t>
  </si>
  <si>
    <t>LI Plus PTFE Peelable Introducer Kit; 417669</t>
  </si>
  <si>
    <t>PM19012</t>
  </si>
  <si>
    <t>PM19013</t>
  </si>
  <si>
    <t>BKT19042</t>
  </si>
  <si>
    <t>PM19028</t>
  </si>
  <si>
    <t>PM19029</t>
  </si>
  <si>
    <t>BKT19054</t>
  </si>
  <si>
    <r>
      <rPr>
        <b/>
        <sz val="9"/>
        <color indexed="8"/>
        <rFont val="Arial"/>
        <family val="2"/>
      </rPr>
      <t>УГРАДНИ МАТЕРИЈАЛ:</t>
    </r>
    <r>
      <rPr>
        <sz val="9"/>
        <color indexed="8"/>
        <rFont val="Arial"/>
        <family val="2"/>
      </rPr>
      <t xml:space="preserve"> УКУПНА ВРЕДНОСТ БЕЗ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</si>
  <si>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</si>
  <si>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>УГРАДНИ МАТЕРИЈАЛ:</t>
    </r>
    <r>
      <rPr>
        <sz val="9"/>
        <color indexed="8"/>
        <rFont val="Arial"/>
        <family val="2"/>
      </rPr>
      <t>УКУПНА ВРЕДНОСТ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</si>
  <si>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БЕЗ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</si>
  <si>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</si>
  <si>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СА ПДВ-ОМ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</si>
</sst>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3" fontId="48" fillId="0" borderId="16" xfId="0" applyNumberFormat="1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vertical="center" wrapText="1"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5" applyNumberFormat="1" applyFont="1" applyFill="1" applyBorder="1" applyAlignment="1">
      <alignment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47" fillId="0" borderId="10" xfId="56" applyFont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7" fillId="34" borderId="10" xfId="57" applyNumberFormat="1" applyFont="1" applyFill="1" applyBorder="1" applyAlignment="1">
      <alignment horizontal="center" vertical="center" wrapText="1"/>
      <protection/>
    </xf>
    <xf numFmtId="4" fontId="47" fillId="35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20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" fontId="48" fillId="36" borderId="14" xfId="56" applyNumberFormat="1" applyFont="1" applyFill="1" applyBorder="1" applyAlignment="1">
      <alignment horizontal="center" vertical="center" wrapText="1"/>
      <protection/>
    </xf>
    <xf numFmtId="4" fontId="48" fillId="36" borderId="12" xfId="56" applyNumberFormat="1" applyFont="1" applyFill="1" applyBorder="1" applyAlignment="1">
      <alignment horizontal="center" vertical="center" wrapText="1"/>
      <protection/>
    </xf>
    <xf numFmtId="4" fontId="48" fillId="36" borderId="16" xfId="56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0">
      <selection activeCell="R8" sqref="R8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0.8515625" style="16" customWidth="1"/>
    <col min="10" max="10" width="13.421875" style="16" hidden="1" customWidth="1"/>
    <col min="11" max="11" width="20.00390625" style="16" customWidth="1"/>
    <col min="12" max="12" width="17.57421875" style="16" hidden="1" customWidth="1"/>
    <col min="13" max="13" width="9.140625" style="16" hidden="1" customWidth="1"/>
    <col min="14" max="16384" width="9.140625" style="16" customWidth="1"/>
  </cols>
  <sheetData>
    <row r="2" spans="1:12" ht="12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2.75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5" ht="12.75" customHeight="1">
      <c r="A4" s="61" t="s">
        <v>46</v>
      </c>
      <c r="B4" s="61"/>
      <c r="C4" s="61"/>
      <c r="D4" s="61"/>
      <c r="E4" s="61"/>
    </row>
    <row r="6" spans="1:12" ht="57" customHeight="1">
      <c r="A6" s="35" t="s">
        <v>0</v>
      </c>
      <c r="B6" s="62" t="s">
        <v>25</v>
      </c>
      <c r="C6" s="62"/>
      <c r="D6" s="35" t="s">
        <v>26</v>
      </c>
      <c r="E6" s="35" t="s">
        <v>27</v>
      </c>
      <c r="F6" s="35" t="s">
        <v>1</v>
      </c>
      <c r="G6" s="36" t="s">
        <v>2</v>
      </c>
      <c r="H6" s="35" t="s">
        <v>3</v>
      </c>
      <c r="I6" s="35" t="s">
        <v>4</v>
      </c>
      <c r="J6" s="37" t="s">
        <v>5</v>
      </c>
      <c r="K6" s="38" t="s">
        <v>6</v>
      </c>
      <c r="L6" s="37" t="s">
        <v>7</v>
      </c>
    </row>
    <row r="7" spans="1:12" ht="30.75" customHeight="1">
      <c r="A7" s="54">
        <v>7</v>
      </c>
      <c r="B7" s="59" t="s">
        <v>55</v>
      </c>
      <c r="C7" s="59"/>
      <c r="D7" s="59"/>
      <c r="E7" s="59"/>
      <c r="F7" s="59"/>
      <c r="G7" s="59"/>
      <c r="H7" s="60"/>
      <c r="I7" s="59"/>
      <c r="J7" s="59"/>
      <c r="K7" s="59"/>
      <c r="L7" s="54">
        <v>2</v>
      </c>
    </row>
    <row r="8" spans="1:13" ht="76.5" customHeight="1">
      <c r="A8" s="54"/>
      <c r="B8" s="20" t="s">
        <v>30</v>
      </c>
      <c r="C8" s="18" t="s">
        <v>47</v>
      </c>
      <c r="D8" s="53" t="s">
        <v>62</v>
      </c>
      <c r="E8" s="19" t="s">
        <v>50</v>
      </c>
      <c r="F8" s="19" t="s">
        <v>53</v>
      </c>
      <c r="G8" s="32" t="s">
        <v>32</v>
      </c>
      <c r="H8" s="41"/>
      <c r="I8" s="40">
        <v>464900</v>
      </c>
      <c r="J8" s="57">
        <v>143721875</v>
      </c>
      <c r="K8" s="33">
        <f>H8*I8</f>
        <v>0</v>
      </c>
      <c r="L8" s="54"/>
      <c r="M8" s="16">
        <v>0.1</v>
      </c>
    </row>
    <row r="9" spans="1:13" s="30" customFormat="1" ht="47.25" customHeight="1">
      <c r="A9" s="54"/>
      <c r="B9" s="20" t="s">
        <v>31</v>
      </c>
      <c r="C9" s="18" t="s">
        <v>48</v>
      </c>
      <c r="D9" s="53" t="s">
        <v>63</v>
      </c>
      <c r="E9" s="19" t="s">
        <v>51</v>
      </c>
      <c r="F9" s="19" t="s">
        <v>53</v>
      </c>
      <c r="G9" s="32" t="s">
        <v>32</v>
      </c>
      <c r="H9" s="41"/>
      <c r="I9" s="40">
        <v>118800</v>
      </c>
      <c r="J9" s="57"/>
      <c r="K9" s="39">
        <f>H9*I9</f>
        <v>0</v>
      </c>
      <c r="L9" s="54"/>
      <c r="M9" s="30">
        <v>0.1</v>
      </c>
    </row>
    <row r="10" spans="1:13" ht="30" customHeight="1">
      <c r="A10" s="54"/>
      <c r="B10" s="20" t="s">
        <v>33</v>
      </c>
      <c r="C10" s="18" t="s">
        <v>49</v>
      </c>
      <c r="D10" s="53" t="s">
        <v>64</v>
      </c>
      <c r="E10" s="19" t="s">
        <v>52</v>
      </c>
      <c r="F10" s="19" t="s">
        <v>54</v>
      </c>
      <c r="G10" s="32" t="s">
        <v>32</v>
      </c>
      <c r="H10" s="41"/>
      <c r="I10" s="40">
        <v>3800</v>
      </c>
      <c r="J10" s="57"/>
      <c r="K10" s="39">
        <f>H10*I10</f>
        <v>0</v>
      </c>
      <c r="L10" s="54"/>
      <c r="M10" s="16">
        <v>0.2</v>
      </c>
    </row>
    <row r="11" spans="1:12" ht="18" customHeight="1">
      <c r="A11" s="54"/>
      <c r="B11" s="55" t="s">
        <v>43</v>
      </c>
      <c r="C11" s="55"/>
      <c r="D11" s="55"/>
      <c r="E11" s="55"/>
      <c r="F11" s="55"/>
      <c r="G11" s="55"/>
      <c r="H11" s="56"/>
      <c r="I11" s="55"/>
      <c r="J11" s="57"/>
      <c r="K11" s="31">
        <f>K8+K9+K10</f>
        <v>0</v>
      </c>
      <c r="L11" s="54"/>
    </row>
    <row r="12" spans="1:12" ht="31.5" customHeight="1">
      <c r="A12" s="63">
        <v>25</v>
      </c>
      <c r="B12" s="59" t="s">
        <v>58</v>
      </c>
      <c r="C12" s="59"/>
      <c r="D12" s="59"/>
      <c r="E12" s="59"/>
      <c r="F12" s="59"/>
      <c r="G12" s="59"/>
      <c r="H12" s="60"/>
      <c r="I12" s="59"/>
      <c r="J12" s="59"/>
      <c r="K12" s="59"/>
      <c r="L12" s="54">
        <v>2</v>
      </c>
    </row>
    <row r="13" spans="1:13" ht="87" customHeight="1">
      <c r="A13" s="64"/>
      <c r="B13" s="20" t="s">
        <v>30</v>
      </c>
      <c r="C13" s="34" t="s">
        <v>56</v>
      </c>
      <c r="D13" s="53" t="s">
        <v>65</v>
      </c>
      <c r="E13" s="32" t="s">
        <v>59</v>
      </c>
      <c r="F13" s="32" t="s">
        <v>53</v>
      </c>
      <c r="G13" s="32" t="s">
        <v>32</v>
      </c>
      <c r="H13" s="42"/>
      <c r="I13" s="52">
        <v>274200</v>
      </c>
      <c r="J13" s="57">
        <v>7052450</v>
      </c>
      <c r="K13" s="31">
        <f>H13*I13</f>
        <v>0</v>
      </c>
      <c r="L13" s="54"/>
      <c r="M13" s="16">
        <v>0.1</v>
      </c>
    </row>
    <row r="14" spans="1:13" ht="82.5" customHeight="1">
      <c r="A14" s="64"/>
      <c r="B14" s="20" t="s">
        <v>31</v>
      </c>
      <c r="C14" s="34" t="s">
        <v>42</v>
      </c>
      <c r="D14" s="53" t="s">
        <v>66</v>
      </c>
      <c r="E14" s="32" t="s">
        <v>60</v>
      </c>
      <c r="F14" s="48" t="s">
        <v>53</v>
      </c>
      <c r="G14" s="32" t="s">
        <v>32</v>
      </c>
      <c r="H14" s="42"/>
      <c r="I14" s="52">
        <v>20000</v>
      </c>
      <c r="J14" s="57"/>
      <c r="K14" s="31">
        <f>H14*I14</f>
        <v>0</v>
      </c>
      <c r="L14" s="54"/>
      <c r="M14" s="16">
        <v>0.1</v>
      </c>
    </row>
    <row r="15" spans="1:13" s="17" customFormat="1" ht="34.5" customHeight="1">
      <c r="A15" s="64"/>
      <c r="B15" s="43" t="s">
        <v>33</v>
      </c>
      <c r="C15" s="44" t="s">
        <v>57</v>
      </c>
      <c r="D15" s="53" t="s">
        <v>67</v>
      </c>
      <c r="E15" s="48" t="s">
        <v>61</v>
      </c>
      <c r="F15" s="49" t="s">
        <v>54</v>
      </c>
      <c r="G15" s="48" t="s">
        <v>32</v>
      </c>
      <c r="H15" s="46"/>
      <c r="I15" s="47">
        <v>3800</v>
      </c>
      <c r="J15" s="57"/>
      <c r="K15" s="45">
        <f>H15*I15</f>
        <v>0</v>
      </c>
      <c r="L15" s="54"/>
      <c r="M15" s="17">
        <v>0.2</v>
      </c>
    </row>
    <row r="16" spans="1:12" ht="18" customHeight="1">
      <c r="A16" s="65"/>
      <c r="B16" s="55" t="s">
        <v>44</v>
      </c>
      <c r="C16" s="55"/>
      <c r="D16" s="55"/>
      <c r="E16" s="55"/>
      <c r="F16" s="55"/>
      <c r="G16" s="55"/>
      <c r="H16" s="55"/>
      <c r="I16" s="55"/>
      <c r="J16" s="57"/>
      <c r="K16" s="31">
        <f>K13+K14+K15</f>
        <v>0</v>
      </c>
      <c r="L16" s="54"/>
    </row>
    <row r="17" spans="1:12" s="50" customFormat="1" ht="18" customHeight="1">
      <c r="A17" s="58" t="s">
        <v>68</v>
      </c>
      <c r="B17" s="58"/>
      <c r="C17" s="58"/>
      <c r="D17" s="58"/>
      <c r="E17" s="58"/>
      <c r="F17" s="58"/>
      <c r="G17" s="58"/>
      <c r="H17" s="58"/>
      <c r="I17" s="58"/>
      <c r="J17" s="24">
        <f>J7+J2</f>
        <v>0</v>
      </c>
      <c r="K17" s="24">
        <f>K8+K9+K13+K14</f>
        <v>0</v>
      </c>
      <c r="L17" s="51"/>
    </row>
    <row r="18" spans="1:12" s="50" customFormat="1" ht="18" customHeight="1">
      <c r="A18" s="58" t="s">
        <v>69</v>
      </c>
      <c r="B18" s="58"/>
      <c r="C18" s="58"/>
      <c r="D18" s="58"/>
      <c r="E18" s="58"/>
      <c r="F18" s="58"/>
      <c r="G18" s="58"/>
      <c r="H18" s="58"/>
      <c r="I18" s="58"/>
      <c r="J18" s="24" t="s">
        <v>40</v>
      </c>
      <c r="K18" s="24">
        <f>K8*M8+K9*M9+K13*M13+K14*M14</f>
        <v>0</v>
      </c>
      <c r="L18" s="51"/>
    </row>
    <row r="19" spans="1:12" s="50" customFormat="1" ht="18" customHeight="1">
      <c r="A19" s="58" t="s">
        <v>70</v>
      </c>
      <c r="B19" s="58"/>
      <c r="C19" s="58"/>
      <c r="D19" s="58"/>
      <c r="E19" s="58"/>
      <c r="F19" s="58"/>
      <c r="G19" s="58"/>
      <c r="H19" s="58"/>
      <c r="I19" s="58"/>
      <c r="J19" s="24" t="s">
        <v>40</v>
      </c>
      <c r="K19" s="24">
        <f>K17+K18</f>
        <v>0</v>
      </c>
      <c r="L19" s="51"/>
    </row>
    <row r="20" spans="1:12" s="50" customFormat="1" ht="18" customHeight="1">
      <c r="A20" s="58" t="s">
        <v>71</v>
      </c>
      <c r="B20" s="58"/>
      <c r="C20" s="58"/>
      <c r="D20" s="58"/>
      <c r="E20" s="58"/>
      <c r="F20" s="58"/>
      <c r="G20" s="58"/>
      <c r="H20" s="58"/>
      <c r="I20" s="58"/>
      <c r="J20" s="24">
        <f>J10+J5</f>
        <v>0</v>
      </c>
      <c r="K20" s="24">
        <f>K10+K15</f>
        <v>0</v>
      </c>
      <c r="L20" s="51"/>
    </row>
    <row r="21" spans="1:12" s="50" customFormat="1" ht="18" customHeight="1">
      <c r="A21" s="58" t="s">
        <v>72</v>
      </c>
      <c r="B21" s="58"/>
      <c r="C21" s="58"/>
      <c r="D21" s="58"/>
      <c r="E21" s="58"/>
      <c r="F21" s="58"/>
      <c r="G21" s="58"/>
      <c r="H21" s="58"/>
      <c r="I21" s="58"/>
      <c r="J21" s="24" t="s">
        <v>40</v>
      </c>
      <c r="K21" s="24">
        <f>K10*M10+K15*M15</f>
        <v>0</v>
      </c>
      <c r="L21" s="51"/>
    </row>
    <row r="22" spans="1:12" s="50" customFormat="1" ht="18" customHeight="1">
      <c r="A22" s="58" t="s">
        <v>73</v>
      </c>
      <c r="B22" s="58"/>
      <c r="C22" s="58"/>
      <c r="D22" s="58"/>
      <c r="E22" s="58"/>
      <c r="F22" s="58"/>
      <c r="G22" s="58"/>
      <c r="H22" s="58"/>
      <c r="I22" s="58"/>
      <c r="J22" s="24" t="s">
        <v>40</v>
      </c>
      <c r="K22" s="24">
        <f>K20+K21</f>
        <v>0</v>
      </c>
      <c r="L22" s="51"/>
    </row>
    <row r="23" spans="1:12" ht="18" customHeight="1">
      <c r="A23" s="58" t="s">
        <v>8</v>
      </c>
      <c r="B23" s="58"/>
      <c r="C23" s="58"/>
      <c r="D23" s="58"/>
      <c r="E23" s="58"/>
      <c r="F23" s="58"/>
      <c r="G23" s="58"/>
      <c r="H23" s="58"/>
      <c r="I23" s="58"/>
      <c r="J23" s="24">
        <f>J13+J8</f>
        <v>150774325</v>
      </c>
      <c r="K23" s="24">
        <f>K17+K20</f>
        <v>0</v>
      </c>
      <c r="L23" s="32"/>
    </row>
    <row r="24" spans="1:12" ht="15.75" customHeight="1">
      <c r="A24" s="58" t="s">
        <v>39</v>
      </c>
      <c r="B24" s="58"/>
      <c r="C24" s="58"/>
      <c r="D24" s="58"/>
      <c r="E24" s="58"/>
      <c r="F24" s="58"/>
      <c r="G24" s="58"/>
      <c r="H24" s="58"/>
      <c r="I24" s="58"/>
      <c r="J24" s="24" t="s">
        <v>40</v>
      </c>
      <c r="K24" s="24">
        <f>K18+K21</f>
        <v>0</v>
      </c>
      <c r="L24" s="32"/>
    </row>
    <row r="25" spans="1:12" ht="18.75" customHeight="1">
      <c r="A25" s="58" t="s">
        <v>9</v>
      </c>
      <c r="B25" s="58"/>
      <c r="C25" s="58"/>
      <c r="D25" s="58"/>
      <c r="E25" s="58"/>
      <c r="F25" s="58"/>
      <c r="G25" s="58"/>
      <c r="H25" s="58"/>
      <c r="I25" s="58"/>
      <c r="J25" s="24" t="s">
        <v>40</v>
      </c>
      <c r="K25" s="24">
        <f>K23+K24</f>
        <v>0</v>
      </c>
      <c r="L25" s="32"/>
    </row>
  </sheetData>
  <sheetProtection/>
  <mergeCells count="23">
    <mergeCell ref="A2:L2"/>
    <mergeCell ref="A3:L3"/>
    <mergeCell ref="B6:C6"/>
    <mergeCell ref="A7:A11"/>
    <mergeCell ref="A12:A16"/>
    <mergeCell ref="A4:E4"/>
    <mergeCell ref="A25:I25"/>
    <mergeCell ref="A24:I24"/>
    <mergeCell ref="A23:I23"/>
    <mergeCell ref="A18:I18"/>
    <mergeCell ref="A19:I19"/>
    <mergeCell ref="A20:I20"/>
    <mergeCell ref="A21:I21"/>
    <mergeCell ref="A22:I22"/>
    <mergeCell ref="L7:L11"/>
    <mergeCell ref="B11:I11"/>
    <mergeCell ref="L12:L16"/>
    <mergeCell ref="J8:J11"/>
    <mergeCell ref="J13:J16"/>
    <mergeCell ref="A17:I17"/>
    <mergeCell ref="B7:K7"/>
    <mergeCell ref="B12:K12"/>
    <mergeCell ref="B16:I16"/>
  </mergeCells>
  <printOptions/>
  <pageMargins left="0.2" right="0.28" top="0.2" bottom="0.34" header="0.2" footer="0.3"/>
  <pageSetup orientation="landscape" scale="8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8515625" style="1" customWidth="1"/>
    <col min="7" max="7" width="23.57421875" style="1" customWidth="1"/>
    <col min="8" max="16384" width="9.140625" style="1" customWidth="1"/>
  </cols>
  <sheetData>
    <row r="2" spans="2:6" s="22" customFormat="1" ht="12.75">
      <c r="B2" s="21" t="s">
        <v>10</v>
      </c>
      <c r="C2" s="21"/>
      <c r="D2" s="21"/>
      <c r="E2" s="69" t="s">
        <v>45</v>
      </c>
      <c r="F2" s="69"/>
    </row>
    <row r="4" ht="15" thickBot="1"/>
    <row r="5" spans="2:7" ht="36.75" thickBot="1">
      <c r="B5" s="2" t="s">
        <v>11</v>
      </c>
      <c r="C5" s="3" t="s">
        <v>41</v>
      </c>
      <c r="E5" s="27" t="s">
        <v>35</v>
      </c>
      <c r="F5" s="28" t="s">
        <v>36</v>
      </c>
      <c r="G5" s="29" t="s">
        <v>37</v>
      </c>
    </row>
    <row r="6" spans="2:7" ht="15" thickBot="1">
      <c r="B6" s="4"/>
      <c r="C6" s="5"/>
      <c r="E6" s="9">
        <f>'Hermes pharma-specifikacija'!J23</f>
        <v>150774325</v>
      </c>
      <c r="F6" s="10">
        <f>'Hermes pharma-specifikacija'!K23</f>
        <v>0</v>
      </c>
      <c r="G6" s="11">
        <f>'Hermes pharma-specifikacija'!K25</f>
        <v>0</v>
      </c>
    </row>
    <row r="7" spans="2:7" ht="24.75" thickBot="1">
      <c r="B7" s="2" t="s">
        <v>12</v>
      </c>
      <c r="C7" s="23" t="s">
        <v>13</v>
      </c>
      <c r="E7" s="66" t="s">
        <v>38</v>
      </c>
      <c r="F7" s="67"/>
      <c r="G7" s="68"/>
    </row>
    <row r="8" spans="2:7" ht="15" thickBot="1">
      <c r="B8" s="4"/>
      <c r="C8" s="5"/>
      <c r="E8" s="12">
        <f>E6/1000</f>
        <v>150774.325</v>
      </c>
      <c r="F8" s="13">
        <f>F6/1000</f>
        <v>0</v>
      </c>
      <c r="G8" s="14">
        <f>G6/1000</f>
        <v>0</v>
      </c>
    </row>
    <row r="9" spans="2:7" ht="15">
      <c r="B9" s="2" t="s">
        <v>14</v>
      </c>
      <c r="C9" s="23" t="s">
        <v>15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16</v>
      </c>
      <c r="C11" s="23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25" t="s">
        <v>25</v>
      </c>
      <c r="C13" s="26" t="s">
        <v>34</v>
      </c>
      <c r="E13" s="7" t="s">
        <v>22</v>
      </c>
      <c r="F13" s="15">
        <f>SUBTOTAL(101,'Hermes pharma-specifikacija'!L7:L16)</f>
        <v>2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18</v>
      </c>
      <c r="C15" s="3" t="s">
        <v>19</v>
      </c>
      <c r="E15" s="7" t="s">
        <v>23</v>
      </c>
      <c r="F15" s="6" t="s">
        <v>24</v>
      </c>
    </row>
    <row r="16" spans="2:3" ht="14.25">
      <c r="B16" s="4"/>
      <c r="C16" s="5"/>
    </row>
    <row r="17" spans="2:3" ht="89.25">
      <c r="B17" s="2" t="s">
        <v>20</v>
      </c>
      <c r="C17" s="3" t="s">
        <v>29</v>
      </c>
    </row>
    <row r="18" spans="2:3" ht="14.25">
      <c r="B18" s="4"/>
      <c r="C18" s="5"/>
    </row>
    <row r="19" spans="2:3" ht="15">
      <c r="B19" s="2" t="s">
        <v>21</v>
      </c>
      <c r="C19" s="8">
        <v>33600000</v>
      </c>
    </row>
  </sheetData>
  <sheetProtection/>
  <mergeCells count="2">
    <mergeCell ref="E7:G7"/>
    <mergeCell ref="E2:F2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2019-12-30T13:33:53Z</dcterms:modified>
  <cp:category/>
  <cp:version/>
  <cp:contentType/>
  <cp:contentStatus/>
</cp:coreProperties>
</file>