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Vicor doo-specifikacija" sheetId="1" r:id="rId1"/>
    <sheet name="Vicor doo-Obrazac KVI" sheetId="2" r:id="rId2"/>
  </sheets>
  <definedNames>
    <definedName name="_xlnm.Print_Area" localSheetId="0">'Vicor doo-specifikacija'!$A$1:$K$38</definedName>
  </definedNames>
  <calcPr fullCalcOnLoad="1"/>
</workbook>
</file>

<file path=xl/sharedStrings.xml><?xml version="1.0" encoding="utf-8"?>
<sst xmlns="http://schemas.openxmlformats.org/spreadsheetml/2006/main" count="147" uniqueCount="104">
  <si>
    <t>Партија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</si>
  <si>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</si>
  <si>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</si>
  <si>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</si>
  <si>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</si>
  <si>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</si>
  <si>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</si>
  <si>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</si>
  <si>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</si>
  <si>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</si>
  <si>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</si>
  <si>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</si>
  <si>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</si>
  <si>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Обликована по партијама, централизована</t>
  </si>
  <si>
    <t>Врста поступка</t>
  </si>
  <si>
    <t>Отворени</t>
  </si>
  <si>
    <t>Врста предмета</t>
  </si>
  <si>
    <t>Добра</t>
  </si>
  <si>
    <t>Делатност</t>
  </si>
  <si>
    <t>Класичан сектор</t>
  </si>
  <si>
    <t>Опис предмета</t>
  </si>
  <si>
    <t>Шифра из ОРН</t>
  </si>
  <si>
    <t>Број понуда</t>
  </si>
  <si>
    <t>Критеријум</t>
  </si>
  <si>
    <t>Најнижа понуђена цена</t>
  </si>
  <si>
    <t>Предмет набавке</t>
  </si>
  <si>
    <t>Шифра предметног добра</t>
  </si>
  <si>
    <t>Заштићени назив понуђеног добра и каталошки број</t>
  </si>
  <si>
    <t>ПРИЛОГ 1 УГОВОРА - СПЕЦИФИКАЦИЈА  МАТЕРИЈАЛА СА ЦЕНАМА</t>
  </si>
  <si>
    <t>Пејсмејкери, електрода и имплантабилни дефибрилатори са пратећим специфичним потрошним материјалом, који је неопходан за његову имплантацију</t>
  </si>
  <si>
    <t>ставка 1</t>
  </si>
  <si>
    <t>ставка 2</t>
  </si>
  <si>
    <t>комад</t>
  </si>
  <si>
    <t>ставка 3</t>
  </si>
  <si>
    <t>Друга добра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</si>
  <si>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</si>
  <si>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</si>
  <si>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</si>
  <si>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</si>
  <si>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Odgovarajući uvodnik za elektrode</t>
  </si>
  <si>
    <t>ИЗНОС ПДВ-А</t>
  </si>
  <si>
    <t>/</t>
  </si>
  <si>
    <t>404-1-110/19-30</t>
  </si>
  <si>
    <t>Vicor D.O.O.</t>
  </si>
  <si>
    <t>Vicor d.o.o.</t>
  </si>
  <si>
    <t>Назив добављача: VICOR D.O.O.</t>
  </si>
  <si>
    <t>Jednokomorski implantabilni kardioverter defibrilator (ICD-VR) za osobe astenične konstitucije</t>
  </si>
  <si>
    <t>HV elektroda aktivne ili pasivne fiksacije ''single-coil'' ili ''dual-coil'', konekcije DF-4</t>
  </si>
  <si>
    <t>Odgovarajući uvodnik za HV elektrodu</t>
  </si>
  <si>
    <t xml:space="preserve">CHARISMA EL ICD
D332
</t>
  </si>
  <si>
    <t>ENDOTAK RELIANCE 4-Site:
ENDOTAK RELIANCE G 4-SITE
0285, 0286, 0295, 0296, 
ENDOTAK RELIANCE SG 4-SITE
0292, 0293
ENDOTAK RELIANCE 4-SITE
0272, 0273, 0265, 0266, 0275, 0276</t>
  </si>
  <si>
    <t>BSC PTFE Peelable Introducer Kit
7089, 709X</t>
  </si>
  <si>
    <t>Cardiac Pacemakers Incorporated, a wholly owned subsidiary of Guidant Corporation, a wholly owned subsidiary of Boston Scientific Corporation</t>
  </si>
  <si>
    <t>Greatbatch Medical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</si>
  <si>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</si>
  <si>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Uvodnik za koronarni sinus sa »preformiranim vrhom« uz žicu-vodič za ovaj uvodnik</t>
  </si>
  <si>
    <t>Uvodnik za koronarni sinus sa »preformiranim vrhom«</t>
  </si>
  <si>
    <t>Žica-vodič</t>
  </si>
  <si>
    <t>ACUITY Pro Guide Catheter
8105, 8107, 8109, 8111, 8113, 8115, 8117, 8119, 8104, 8106, 8108, 8110, 8112, 8114, 8116, 8118</t>
  </si>
  <si>
    <t>Starter Guidewires
M001491181</t>
  </si>
  <si>
    <t>Kateter EPS za koronarni sinus sa deflektabilnim vrhom</t>
  </si>
  <si>
    <t>Boston Scientific Corporation</t>
  </si>
  <si>
    <t>Lake Region Medical</t>
  </si>
  <si>
    <t>Dynamic Tip steerable electrode Catheter
M004 6DYNTP001 0</t>
  </si>
  <si>
    <t>Subselektorni kateter za koronarni sinus</t>
  </si>
  <si>
    <t>ACUITY Pro Guide Catheter
8100, 8101, 8102, 8103</t>
  </si>
  <si>
    <t>Balon kateter za venogram koronarnog sinusa</t>
  </si>
  <si>
    <t>Balloon Catheter
6747</t>
  </si>
  <si>
    <t>Žica, vodič, za elektrodu »Over the wire« za koronarni sinus</t>
  </si>
  <si>
    <t>Choice PT  Guidewire Tip : Extra Support H749 1216101 2, H749 1216101 J2, H749 1215501 2, H749 1215501 J2
Choice PT  Guidewire Tip: Floppy H749 1216001 2, H749 1216001 J2, H749 1215401 2, H749 1215401 J2</t>
  </si>
  <si>
    <t>Boston Scientific Corporation
Boston Scientific Corporation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</si>
  <si>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</si>
  <si>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</si>
  <si>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>Elektroda bipolarna, konekcije IS-1 pasivne ili aktivne fiksacije prava ili "J"-krivina sa zaštitom od magnetne rezonance</t>
  </si>
  <si>
    <t>Odgovarajući uvodnik za elektrodu</t>
  </si>
  <si>
    <t xml:space="preserve">Essentio:                                   Essentio MRI 
L110
</t>
  </si>
  <si>
    <t xml:space="preserve">INGEVITY MRI 
7741, 7742, 7731, 7732, 7736
</t>
  </si>
  <si>
    <t>INGEVITY MRI 
7741, 7742, 7731, 7732, 7736</t>
  </si>
  <si>
    <t>УКУПНО ЗА ПАРТИЈУ 19:</t>
  </si>
  <si>
    <t>УКУПНО ЗА ПАРТИЈУ 14:</t>
  </si>
  <si>
    <t>УКУПНО ЗА ПАРТИЈУ 6: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</si>
  <si>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</si>
  <si>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</si>
  <si>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</si>
  <si>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Essentio: Essentio MRI 
L111</t>
  </si>
  <si>
    <t>УКУПНО ЗА ПАРТИЈУ 20:</t>
  </si>
  <si>
    <t>PM19010</t>
  </si>
  <si>
    <t>PM19011</t>
  </si>
  <si>
    <t>BKT19041</t>
  </si>
  <si>
    <t>BKT19044</t>
  </si>
  <si>
    <t>BKT19045</t>
  </si>
  <si>
    <t>BKT19046</t>
  </si>
  <si>
    <t>BKT19047</t>
  </si>
  <si>
    <t>BKT19048</t>
  </si>
  <si>
    <t>PM19022</t>
  </si>
  <si>
    <t>PM19021</t>
  </si>
  <si>
    <r>
      <rPr>
        <b/>
        <sz val="9"/>
        <color indexed="8"/>
        <rFont val="Arial"/>
        <family val="2"/>
      </rPr>
      <t xml:space="preserve">УГРАДНИ МАТЕРИЈАЛ:  </t>
    </r>
    <r>
      <rPr>
        <sz val="9"/>
        <color indexed="8"/>
        <rFont val="Arial"/>
        <family val="2"/>
      </rPr>
      <t>УКУПНА ВРЕДНОСТ БЕЗ ПДВ-А</t>
    </r>
  </si>
  <si>
    <r>
      <rPr>
        <b/>
        <sz val="9"/>
        <color indexed="8"/>
        <rFont val="Arial"/>
        <family val="2"/>
      </rPr>
      <t xml:space="preserve">УГРАДНИ МАТЕРИЈАЛ: 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</si>
  <si>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УГРАДНИ МАТЕРИЈАЛ: </t>
    </r>
    <r>
      <rPr>
        <sz val="9"/>
        <color indexed="8"/>
        <rFont val="Arial"/>
        <family val="2"/>
      </rPr>
      <t>УКУПНА ВРЕДНОСТ СА ПДВ-ОМ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</si>
  <si>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БЕЗ ПДВ-А</t>
    </r>
  </si>
  <si>
    <r>
      <rPr>
        <b/>
        <sz val="9"/>
        <color indexed="8"/>
        <rFont val="Arial"/>
        <family val="2"/>
      </rPr>
      <t xml:space="preserve"> ПОТРОШНИ МАТЕРИЈАЛ: </t>
    </r>
    <r>
      <rPr>
        <sz val="9"/>
        <color indexed="8"/>
        <rFont val="Arial"/>
        <family val="2"/>
      </rPr>
      <t>ИЗНОС ПДВ-А</t>
    </r>
  </si>
  <si>
    <r>
      <rPr>
        <b/>
        <sz val="9"/>
        <color indexed="8"/>
        <rFont val="Arial"/>
        <family val="2"/>
      </rPr>
      <t xml:space="preserve"> ПОТРОШНИ МАТЕРИЈАЛ:  </t>
    </r>
    <r>
      <rPr>
        <sz val="9"/>
        <color indexed="8"/>
        <rFont val="Arial"/>
        <family val="2"/>
      </rPr>
      <t>УКУПНА ВРЕДНОСТ СА ПДВ-ОМ</t>
    </r>
  </si>
  <si>
    <t>PM19020</t>
  </si>
  <si>
    <t>BKT19049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</si>
</sst>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3" fontId="52" fillId="0" borderId="16" xfId="0" applyNumberFormat="1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51" fillId="0" borderId="10" xfId="0" applyNumberFormat="1" applyFont="1" applyBorder="1" applyAlignment="1">
      <alignment vertical="center" wrapText="1"/>
    </xf>
    <xf numFmtId="4" fontId="6" fillId="0" borderId="10" xfId="57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57" applyNumberFormat="1" applyFont="1" applyFill="1" applyBorder="1" applyAlignment="1">
      <alignment vertical="center" wrapText="1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3" fillId="33" borderId="10" xfId="58" applyFont="1" applyFill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7" fillId="34" borderId="10" xfId="59" applyNumberFormat="1" applyFont="1" applyFill="1" applyBorder="1" applyAlignment="1">
      <alignment horizontal="center" vertical="center" wrapText="1"/>
      <protection/>
    </xf>
    <xf numFmtId="4" fontId="51" fillId="35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6" fillId="0" borderId="10" xfId="57" applyNumberFormat="1" applyFont="1" applyFill="1" applyBorder="1" applyAlignment="1" quotePrefix="1">
      <alignment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6" fillId="0" borderId="10" xfId="57" applyNumberFormat="1" applyFont="1" applyFill="1" applyBorder="1" applyAlignment="1" quotePrefix="1">
      <alignment horizontal="center" vertical="center" wrapText="1"/>
      <protection/>
    </xf>
    <xf numFmtId="4" fontId="54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" fillId="0" borderId="17" xfId="57" applyNumberFormat="1" applyFont="1" applyFill="1" applyBorder="1" applyAlignment="1" quotePrefix="1">
      <alignment horizontal="left" vertical="center" wrapText="1"/>
      <protection/>
    </xf>
    <xf numFmtId="4" fontId="4" fillId="0" borderId="18" xfId="57" applyNumberFormat="1" applyFont="1" applyFill="1" applyBorder="1" applyAlignment="1" quotePrefix="1">
      <alignment horizontal="left" vertical="center" wrapText="1"/>
      <protection/>
    </xf>
    <xf numFmtId="0" fontId="51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4" fontId="4" fillId="0" borderId="10" xfId="57" applyNumberFormat="1" applyFont="1" applyFill="1" applyBorder="1" applyAlignment="1">
      <alignment horizontal="left" vertical="center" wrapText="1"/>
      <protection/>
    </xf>
    <xf numFmtId="4" fontId="4" fillId="0" borderId="10" xfId="57" applyNumberFormat="1" applyFont="1" applyFill="1" applyBorder="1" applyAlignment="1" quotePrefix="1">
      <alignment horizontal="left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4" fontId="56" fillId="0" borderId="17" xfId="0" applyNumberFormat="1" applyFont="1" applyFill="1" applyBorder="1" applyAlignment="1">
      <alignment horizontal="right" vertical="center" wrapText="1"/>
    </xf>
    <xf numFmtId="4" fontId="56" fillId="0" borderId="20" xfId="0" applyNumberFormat="1" applyFont="1" applyFill="1" applyBorder="1" applyAlignment="1">
      <alignment horizontal="right" vertical="center" wrapText="1"/>
    </xf>
    <xf numFmtId="4" fontId="56" fillId="0" borderId="21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22" xfId="0" applyFont="1" applyBorder="1" applyAlignment="1">
      <alignment vertical="center" wrapText="1"/>
    </xf>
    <xf numFmtId="4" fontId="4" fillId="0" borderId="20" xfId="57" applyNumberFormat="1" applyFont="1" applyFill="1" applyBorder="1" applyAlignment="1" quotePrefix="1">
      <alignment horizontal="left" vertical="center" wrapText="1"/>
      <protection/>
    </xf>
    <xf numFmtId="4" fontId="4" fillId="0" borderId="23" xfId="57" applyNumberFormat="1" applyFont="1" applyFill="1" applyBorder="1" applyAlignment="1" quotePrefix="1">
      <alignment horizontal="left" vertical="center" wrapText="1"/>
      <protection/>
    </xf>
    <xf numFmtId="4" fontId="4" fillId="0" borderId="17" xfId="57" applyNumberFormat="1" applyFont="1" applyFill="1" applyBorder="1" applyAlignment="1" quotePrefix="1">
      <alignment horizontal="right" vertical="center" wrapText="1"/>
      <protection/>
    </xf>
    <xf numFmtId="4" fontId="4" fillId="0" borderId="20" xfId="57" applyNumberFormat="1" applyFont="1" applyFill="1" applyBorder="1" applyAlignment="1" quotePrefix="1">
      <alignment horizontal="right" vertical="center" wrapText="1"/>
      <protection/>
    </xf>
    <xf numFmtId="4" fontId="4" fillId="0" borderId="21" xfId="57" applyNumberFormat="1" applyFont="1" applyFill="1" applyBorder="1" applyAlignment="1" quotePrefix="1">
      <alignment horizontal="right" vertical="center" wrapText="1"/>
      <protection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4" fontId="52" fillId="36" borderId="14" xfId="58" applyNumberFormat="1" applyFont="1" applyFill="1" applyBorder="1" applyAlignment="1">
      <alignment horizontal="center" vertical="center" wrapText="1"/>
      <protection/>
    </xf>
    <xf numFmtId="4" fontId="52" fillId="36" borderId="12" xfId="58" applyNumberFormat="1" applyFont="1" applyFill="1" applyBorder="1" applyAlignment="1">
      <alignment horizontal="center" vertical="center" wrapText="1"/>
      <protection/>
    </xf>
    <xf numFmtId="4" fontId="52" fillId="36" borderId="16" xfId="58" applyNumberFormat="1" applyFont="1" applyFill="1" applyBorder="1" applyAlignment="1">
      <alignment horizontal="center" vertical="center" wrapText="1"/>
      <protection/>
    </xf>
    <xf numFmtId="4" fontId="44" fillId="0" borderId="0" xfId="0" applyNumberFormat="1" applyFont="1" applyAlignment="1">
      <alignment horizontal="center" vertical="center" wrapText="1"/>
    </xf>
    <xf numFmtId="0" fontId="44" fillId="35" borderId="0" xfId="0" applyFont="1" applyFill="1" applyAlignment="1">
      <alignment horizontal="center" vertical="center" wrapText="1"/>
    </xf>
    <xf numFmtId="4" fontId="51" fillId="35" borderId="18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Alignment="1">
      <alignment horizontal="center" vertical="center"/>
    </xf>
    <xf numFmtId="4" fontId="51" fillId="35" borderId="22" xfId="0" applyNumberFormat="1" applyFont="1" applyFill="1" applyBorder="1" applyAlignment="1">
      <alignment horizontal="center" vertical="center" wrapText="1"/>
    </xf>
    <xf numFmtId="4" fontId="51" fillId="35" borderId="26" xfId="0" applyNumberFormat="1" applyFont="1" applyFill="1" applyBorder="1" applyAlignment="1">
      <alignment horizontal="center" vertical="center" wrapText="1"/>
    </xf>
    <xf numFmtId="4" fontId="51" fillId="35" borderId="19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6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8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2" width="9.140625" style="16" customWidth="1"/>
    <col min="3" max="3" width="20.28125" style="16" customWidth="1"/>
    <col min="4" max="4" width="12.140625" style="16" customWidth="1"/>
    <col min="5" max="5" width="20.00390625" style="16" customWidth="1"/>
    <col min="6" max="6" width="11.57421875" style="16" customWidth="1"/>
    <col min="7" max="7" width="10.00390625" style="16" customWidth="1"/>
    <col min="8" max="8" width="11.140625" style="16" customWidth="1"/>
    <col min="9" max="9" width="10.8515625" style="16" customWidth="1"/>
    <col min="10" max="10" width="13.421875" style="79" hidden="1" customWidth="1"/>
    <col min="11" max="11" width="16.28125" style="16" customWidth="1"/>
    <col min="12" max="12" width="17.57421875" style="79" hidden="1" customWidth="1"/>
    <col min="13" max="13" width="9.140625" style="16" hidden="1" customWidth="1"/>
    <col min="14" max="16384" width="9.140625" style="16" customWidth="1"/>
  </cols>
  <sheetData>
    <row r="2" spans="1:12" ht="12.75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2.75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4" ht="12.75">
      <c r="A4" s="63" t="s">
        <v>45</v>
      </c>
      <c r="B4" s="63"/>
      <c r="C4" s="63"/>
      <c r="D4" s="63"/>
    </row>
    <row r="6" spans="1:12" ht="57" customHeight="1">
      <c r="A6" s="36" t="s">
        <v>0</v>
      </c>
      <c r="B6" s="64" t="s">
        <v>25</v>
      </c>
      <c r="C6" s="64"/>
      <c r="D6" s="36" t="s">
        <v>26</v>
      </c>
      <c r="E6" s="36" t="s">
        <v>27</v>
      </c>
      <c r="F6" s="36" t="s">
        <v>1</v>
      </c>
      <c r="G6" s="37" t="s">
        <v>2</v>
      </c>
      <c r="H6" s="36" t="s">
        <v>3</v>
      </c>
      <c r="I6" s="36" t="s">
        <v>4</v>
      </c>
      <c r="J6" s="38" t="s">
        <v>5</v>
      </c>
      <c r="K6" s="39" t="s">
        <v>6</v>
      </c>
      <c r="L6" s="38" t="s">
        <v>7</v>
      </c>
    </row>
    <row r="7" spans="1:12" ht="27.75" customHeight="1">
      <c r="A7" s="57">
        <v>6</v>
      </c>
      <c r="B7" s="65" t="s">
        <v>54</v>
      </c>
      <c r="C7" s="65"/>
      <c r="D7" s="65"/>
      <c r="E7" s="65"/>
      <c r="F7" s="65"/>
      <c r="G7" s="65"/>
      <c r="H7" s="65"/>
      <c r="I7" s="66"/>
      <c r="J7" s="65"/>
      <c r="K7" s="65"/>
      <c r="L7" s="86">
        <v>1</v>
      </c>
    </row>
    <row r="8" spans="1:17" ht="117.75" customHeight="1">
      <c r="A8" s="57"/>
      <c r="B8" s="20" t="s">
        <v>30</v>
      </c>
      <c r="C8" s="18" t="s">
        <v>46</v>
      </c>
      <c r="D8" s="49" t="s">
        <v>86</v>
      </c>
      <c r="E8" s="19" t="s">
        <v>49</v>
      </c>
      <c r="F8" s="19" t="s">
        <v>52</v>
      </c>
      <c r="G8" s="33" t="s">
        <v>32</v>
      </c>
      <c r="H8" s="31"/>
      <c r="I8" s="48">
        <v>608700</v>
      </c>
      <c r="J8" s="80">
        <v>25479000</v>
      </c>
      <c r="K8" s="34">
        <f>H8*I8</f>
        <v>0</v>
      </c>
      <c r="L8" s="86"/>
      <c r="M8" s="16">
        <v>0.1</v>
      </c>
      <c r="Q8" s="78"/>
    </row>
    <row r="9" spans="1:17" s="30" customFormat="1" ht="144" customHeight="1">
      <c r="A9" s="57"/>
      <c r="B9" s="20" t="s">
        <v>31</v>
      </c>
      <c r="C9" s="18" t="s">
        <v>47</v>
      </c>
      <c r="D9" s="49" t="s">
        <v>87</v>
      </c>
      <c r="E9" s="19" t="s">
        <v>50</v>
      </c>
      <c r="F9" s="19" t="s">
        <v>52</v>
      </c>
      <c r="G9" s="33" t="s">
        <v>32</v>
      </c>
      <c r="H9" s="31"/>
      <c r="I9" s="48">
        <v>95500</v>
      </c>
      <c r="J9" s="80"/>
      <c r="K9" s="32">
        <f>H9*I9</f>
        <v>0</v>
      </c>
      <c r="L9" s="86"/>
      <c r="M9" s="30">
        <v>0.1</v>
      </c>
      <c r="Q9" s="78"/>
    </row>
    <row r="10" spans="1:17" ht="40.5" customHeight="1">
      <c r="A10" s="57"/>
      <c r="B10" s="20" t="s">
        <v>33</v>
      </c>
      <c r="C10" s="18" t="s">
        <v>48</v>
      </c>
      <c r="D10" s="49" t="s">
        <v>88</v>
      </c>
      <c r="E10" s="19" t="s">
        <v>51</v>
      </c>
      <c r="F10" s="19" t="s">
        <v>53</v>
      </c>
      <c r="G10" s="33" t="s">
        <v>32</v>
      </c>
      <c r="H10" s="31"/>
      <c r="I10" s="48">
        <v>3800</v>
      </c>
      <c r="J10" s="80"/>
      <c r="K10" s="32">
        <f>H10*I10</f>
        <v>0</v>
      </c>
      <c r="L10" s="86"/>
      <c r="M10" s="16">
        <v>0.2</v>
      </c>
      <c r="Q10" s="78"/>
    </row>
    <row r="11" spans="1:12" ht="25.5" customHeight="1">
      <c r="A11" s="57"/>
      <c r="B11" s="58" t="s">
        <v>80</v>
      </c>
      <c r="C11" s="58"/>
      <c r="D11" s="58"/>
      <c r="E11" s="58"/>
      <c r="F11" s="58"/>
      <c r="G11" s="58"/>
      <c r="H11" s="58"/>
      <c r="I11" s="59"/>
      <c r="J11" s="81"/>
      <c r="K11" s="32">
        <f>K8+K9+K10</f>
        <v>0</v>
      </c>
      <c r="L11" s="86"/>
    </row>
    <row r="12" spans="1:12" ht="31.5" customHeight="1">
      <c r="A12" s="57">
        <v>14</v>
      </c>
      <c r="B12" s="65" t="s">
        <v>55</v>
      </c>
      <c r="C12" s="66"/>
      <c r="D12" s="65"/>
      <c r="E12" s="65"/>
      <c r="F12" s="65"/>
      <c r="G12" s="65"/>
      <c r="H12" s="65"/>
      <c r="I12" s="65"/>
      <c r="J12" s="65"/>
      <c r="K12" s="65"/>
      <c r="L12" s="86">
        <v>2</v>
      </c>
    </row>
    <row r="13" spans="1:17" ht="80.25" customHeight="1">
      <c r="A13" s="57"/>
      <c r="B13" s="20" t="s">
        <v>30</v>
      </c>
      <c r="C13" s="40" t="s">
        <v>56</v>
      </c>
      <c r="D13" s="49" t="s">
        <v>89</v>
      </c>
      <c r="E13" s="40" t="s">
        <v>58</v>
      </c>
      <c r="F13" s="33" t="s">
        <v>61</v>
      </c>
      <c r="G13" s="33" t="s">
        <v>32</v>
      </c>
      <c r="H13" s="31"/>
      <c r="I13" s="35">
        <v>21350</v>
      </c>
      <c r="J13" s="81">
        <v>14170850</v>
      </c>
      <c r="K13" s="32">
        <f>H13*I13</f>
        <v>0</v>
      </c>
      <c r="L13" s="86"/>
      <c r="M13" s="16">
        <v>0.1</v>
      </c>
      <c r="Q13" s="78"/>
    </row>
    <row r="14" spans="1:17" ht="43.5" customHeight="1">
      <c r="A14" s="57"/>
      <c r="B14" s="20" t="s">
        <v>31</v>
      </c>
      <c r="C14" s="40" t="s">
        <v>57</v>
      </c>
      <c r="D14" s="49" t="s">
        <v>90</v>
      </c>
      <c r="E14" s="33" t="s">
        <v>59</v>
      </c>
      <c r="F14" s="33" t="s">
        <v>62</v>
      </c>
      <c r="G14" s="33" t="s">
        <v>32</v>
      </c>
      <c r="H14" s="31"/>
      <c r="I14" s="35">
        <v>850</v>
      </c>
      <c r="J14" s="81"/>
      <c r="K14" s="32">
        <f>H14*I14</f>
        <v>0</v>
      </c>
      <c r="L14" s="86"/>
      <c r="M14" s="16">
        <v>0.2</v>
      </c>
      <c r="P14" s="50"/>
      <c r="Q14" s="78"/>
    </row>
    <row r="15" spans="1:12" ht="29.25" customHeight="1">
      <c r="A15" s="57"/>
      <c r="B15" s="58" t="s">
        <v>79</v>
      </c>
      <c r="C15" s="59"/>
      <c r="D15" s="58"/>
      <c r="E15" s="58"/>
      <c r="F15" s="58"/>
      <c r="G15" s="58"/>
      <c r="H15" s="58"/>
      <c r="I15" s="58"/>
      <c r="J15" s="81"/>
      <c r="K15" s="32">
        <f>K13+K14</f>
        <v>0</v>
      </c>
      <c r="L15" s="86"/>
    </row>
    <row r="16" spans="1:13" ht="38.25" customHeight="1">
      <c r="A16" s="33">
        <v>15</v>
      </c>
      <c r="B16" s="55" t="s">
        <v>60</v>
      </c>
      <c r="C16" s="55"/>
      <c r="D16" s="49" t="s">
        <v>91</v>
      </c>
      <c r="E16" s="33" t="s">
        <v>63</v>
      </c>
      <c r="F16" s="33" t="s">
        <v>61</v>
      </c>
      <c r="G16" s="33" t="s">
        <v>32</v>
      </c>
      <c r="H16" s="31"/>
      <c r="I16" s="32">
        <v>77750</v>
      </c>
      <c r="J16" s="38">
        <v>5523800</v>
      </c>
      <c r="K16" s="32">
        <f>H16*I16</f>
        <v>0</v>
      </c>
      <c r="L16" s="87">
        <v>1</v>
      </c>
      <c r="M16" s="16">
        <v>0.1</v>
      </c>
    </row>
    <row r="17" spans="1:13" s="17" customFormat="1" ht="60" customHeight="1">
      <c r="A17" s="33">
        <v>16</v>
      </c>
      <c r="B17" s="56" t="s">
        <v>64</v>
      </c>
      <c r="C17" s="55"/>
      <c r="D17" s="49" t="s">
        <v>92</v>
      </c>
      <c r="E17" s="33" t="s">
        <v>65</v>
      </c>
      <c r="F17" s="33" t="s">
        <v>61</v>
      </c>
      <c r="G17" s="33" t="s">
        <v>32</v>
      </c>
      <c r="H17" s="31"/>
      <c r="I17" s="32">
        <v>34880</v>
      </c>
      <c r="J17" s="38">
        <v>2895870</v>
      </c>
      <c r="K17" s="32">
        <f>H17*I17</f>
        <v>0</v>
      </c>
      <c r="L17" s="87">
        <v>2</v>
      </c>
      <c r="M17" s="30">
        <v>0.1</v>
      </c>
    </row>
    <row r="18" spans="1:13" s="42" customFormat="1" ht="72" customHeight="1">
      <c r="A18" s="40">
        <v>17</v>
      </c>
      <c r="B18" s="51" t="s">
        <v>66</v>
      </c>
      <c r="C18" s="52"/>
      <c r="D18" s="49" t="s">
        <v>93</v>
      </c>
      <c r="E18" s="40" t="s">
        <v>67</v>
      </c>
      <c r="F18" s="40" t="s">
        <v>52</v>
      </c>
      <c r="G18" s="40" t="s">
        <v>32</v>
      </c>
      <c r="H18" s="45"/>
      <c r="I18" s="41">
        <v>7180</v>
      </c>
      <c r="J18" s="38">
        <v>3408060</v>
      </c>
      <c r="K18" s="41">
        <f>H18*I18</f>
        <v>0</v>
      </c>
      <c r="L18" s="87">
        <v>2</v>
      </c>
      <c r="M18" s="42">
        <v>0.1</v>
      </c>
    </row>
    <row r="19" spans="1:13" s="42" customFormat="1" ht="147.75" customHeight="1">
      <c r="A19" s="40">
        <v>18</v>
      </c>
      <c r="B19" s="51" t="s">
        <v>68</v>
      </c>
      <c r="C19" s="52"/>
      <c r="D19" s="49" t="s">
        <v>103</v>
      </c>
      <c r="E19" s="40" t="s">
        <v>69</v>
      </c>
      <c r="F19" s="40" t="s">
        <v>70</v>
      </c>
      <c r="G19" s="40" t="s">
        <v>32</v>
      </c>
      <c r="H19" s="45"/>
      <c r="I19" s="41">
        <v>4690</v>
      </c>
      <c r="J19" s="82">
        <v>4156500</v>
      </c>
      <c r="K19" s="41">
        <f>H19*I19</f>
        <v>0</v>
      </c>
      <c r="L19" s="87">
        <v>3</v>
      </c>
      <c r="M19" s="42">
        <v>0.2</v>
      </c>
    </row>
    <row r="20" spans="1:12" s="42" customFormat="1" ht="38.25" customHeight="1">
      <c r="A20" s="57">
        <v>19</v>
      </c>
      <c r="B20" s="51" t="s">
        <v>71</v>
      </c>
      <c r="C20" s="67"/>
      <c r="D20" s="67"/>
      <c r="E20" s="67"/>
      <c r="F20" s="67"/>
      <c r="G20" s="67"/>
      <c r="H20" s="67"/>
      <c r="I20" s="68"/>
      <c r="J20" s="67"/>
      <c r="K20" s="67"/>
      <c r="L20" s="52"/>
    </row>
    <row r="21" spans="1:13" s="42" customFormat="1" ht="73.5" customHeight="1">
      <c r="A21" s="57"/>
      <c r="B21" s="43" t="s">
        <v>30</v>
      </c>
      <c r="C21" s="44" t="s">
        <v>72</v>
      </c>
      <c r="D21" s="49" t="s">
        <v>102</v>
      </c>
      <c r="E21" s="40" t="s">
        <v>75</v>
      </c>
      <c r="F21" s="40" t="s">
        <v>75</v>
      </c>
      <c r="G21" s="40" t="s">
        <v>32</v>
      </c>
      <c r="H21" s="45"/>
      <c r="I21" s="48">
        <v>264600</v>
      </c>
      <c r="J21" s="83">
        <v>40721500</v>
      </c>
      <c r="K21" s="41">
        <f>H21*I21</f>
        <v>0</v>
      </c>
      <c r="L21" s="88">
        <v>3</v>
      </c>
      <c r="M21" s="42">
        <v>0.1</v>
      </c>
    </row>
    <row r="22" spans="1:13" s="42" customFormat="1" ht="70.5" customHeight="1">
      <c r="A22" s="57"/>
      <c r="B22" s="43" t="s">
        <v>31</v>
      </c>
      <c r="C22" s="44" t="s">
        <v>73</v>
      </c>
      <c r="D22" s="49" t="s">
        <v>95</v>
      </c>
      <c r="E22" s="40" t="s">
        <v>76</v>
      </c>
      <c r="F22" s="40" t="s">
        <v>77</v>
      </c>
      <c r="G22" s="40" t="s">
        <v>32</v>
      </c>
      <c r="H22" s="45"/>
      <c r="I22" s="48">
        <v>16100</v>
      </c>
      <c r="J22" s="84"/>
      <c r="K22" s="41">
        <f>H22*I22</f>
        <v>0</v>
      </c>
      <c r="L22" s="89"/>
      <c r="M22" s="42">
        <v>0.1</v>
      </c>
    </row>
    <row r="23" spans="1:13" s="42" customFormat="1" ht="63" customHeight="1">
      <c r="A23" s="57"/>
      <c r="B23" s="43" t="s">
        <v>33</v>
      </c>
      <c r="C23" s="44" t="s">
        <v>74</v>
      </c>
      <c r="D23" s="49" t="s">
        <v>88</v>
      </c>
      <c r="E23" s="40" t="s">
        <v>51</v>
      </c>
      <c r="F23" s="40" t="s">
        <v>51</v>
      </c>
      <c r="G23" s="40" t="s">
        <v>32</v>
      </c>
      <c r="H23" s="45"/>
      <c r="I23" s="48">
        <v>3800</v>
      </c>
      <c r="J23" s="84"/>
      <c r="K23" s="41">
        <f>H23*I23</f>
        <v>0</v>
      </c>
      <c r="L23" s="89"/>
      <c r="M23" s="42">
        <v>0.2</v>
      </c>
    </row>
    <row r="24" spans="1:12" s="42" customFormat="1" ht="30" customHeight="1">
      <c r="A24" s="57"/>
      <c r="B24" s="69" t="s">
        <v>78</v>
      </c>
      <c r="C24" s="70"/>
      <c r="D24" s="70"/>
      <c r="E24" s="70"/>
      <c r="F24" s="70"/>
      <c r="G24" s="70"/>
      <c r="H24" s="70"/>
      <c r="I24" s="71"/>
      <c r="J24" s="85"/>
      <c r="K24" s="41">
        <f>K21+K22+K23</f>
        <v>0</v>
      </c>
      <c r="L24" s="90"/>
    </row>
    <row r="25" spans="1:12" s="42" customFormat="1" ht="38.25" customHeight="1">
      <c r="A25" s="72">
        <v>20</v>
      </c>
      <c r="B25" s="51" t="s">
        <v>81</v>
      </c>
      <c r="C25" s="67"/>
      <c r="D25" s="67"/>
      <c r="E25" s="67"/>
      <c r="F25" s="67"/>
      <c r="G25" s="67"/>
      <c r="H25" s="67"/>
      <c r="I25" s="68"/>
      <c r="J25" s="67"/>
      <c r="K25" s="67"/>
      <c r="L25" s="52"/>
    </row>
    <row r="26" spans="1:13" s="42" customFormat="1" ht="104.25" customHeight="1">
      <c r="A26" s="73"/>
      <c r="B26" s="47" t="s">
        <v>30</v>
      </c>
      <c r="C26" s="20" t="s">
        <v>82</v>
      </c>
      <c r="D26" s="49" t="s">
        <v>94</v>
      </c>
      <c r="E26" s="40" t="s">
        <v>84</v>
      </c>
      <c r="F26" s="40" t="s">
        <v>52</v>
      </c>
      <c r="G26" s="40" t="s">
        <v>32</v>
      </c>
      <c r="H26" s="45"/>
      <c r="I26" s="48">
        <v>284700</v>
      </c>
      <c r="J26" s="83">
        <v>72947496</v>
      </c>
      <c r="K26" s="41">
        <f>H26*I26</f>
        <v>0</v>
      </c>
      <c r="L26" s="88">
        <v>3</v>
      </c>
      <c r="M26" s="42">
        <v>0.1</v>
      </c>
    </row>
    <row r="27" spans="1:13" s="42" customFormat="1" ht="60" customHeight="1">
      <c r="A27" s="73"/>
      <c r="B27" s="47" t="s">
        <v>31</v>
      </c>
      <c r="C27" s="20" t="s">
        <v>83</v>
      </c>
      <c r="D27" s="49" t="s">
        <v>95</v>
      </c>
      <c r="E27" s="40" t="s">
        <v>77</v>
      </c>
      <c r="F27" s="40" t="s">
        <v>52</v>
      </c>
      <c r="G27" s="40" t="s">
        <v>32</v>
      </c>
      <c r="H27" s="45"/>
      <c r="I27" s="48">
        <v>16100</v>
      </c>
      <c r="J27" s="84"/>
      <c r="K27" s="41">
        <f>H27*I27</f>
        <v>0</v>
      </c>
      <c r="L27" s="89"/>
      <c r="M27" s="42">
        <v>0.1</v>
      </c>
    </row>
    <row r="28" spans="1:13" s="42" customFormat="1" ht="48" customHeight="1">
      <c r="A28" s="73"/>
      <c r="B28" s="47" t="s">
        <v>33</v>
      </c>
      <c r="C28" s="20" t="s">
        <v>39</v>
      </c>
      <c r="D28" s="49" t="s">
        <v>88</v>
      </c>
      <c r="E28" s="40" t="s">
        <v>51</v>
      </c>
      <c r="F28" s="40" t="s">
        <v>53</v>
      </c>
      <c r="G28" s="40" t="s">
        <v>32</v>
      </c>
      <c r="H28" s="45"/>
      <c r="I28" s="48">
        <v>3800</v>
      </c>
      <c r="J28" s="84"/>
      <c r="K28" s="41">
        <f>H28*I28</f>
        <v>0</v>
      </c>
      <c r="L28" s="89"/>
      <c r="M28" s="42">
        <v>0.2</v>
      </c>
    </row>
    <row r="29" spans="1:12" ht="36" customHeight="1">
      <c r="A29" s="74"/>
      <c r="B29" s="60" t="s">
        <v>85</v>
      </c>
      <c r="C29" s="61"/>
      <c r="D29" s="61"/>
      <c r="E29" s="61"/>
      <c r="F29" s="61"/>
      <c r="G29" s="61"/>
      <c r="H29" s="61"/>
      <c r="I29" s="62"/>
      <c r="J29" s="85"/>
      <c r="K29" s="32">
        <f>K26+K27+K28</f>
        <v>0</v>
      </c>
      <c r="L29" s="90"/>
    </row>
    <row r="30" spans="1:12" s="46" customFormat="1" ht="12.75">
      <c r="A30" s="54" t="s">
        <v>96</v>
      </c>
      <c r="B30" s="53"/>
      <c r="C30" s="53"/>
      <c r="D30" s="53"/>
      <c r="E30" s="53"/>
      <c r="F30" s="53"/>
      <c r="G30" s="53"/>
      <c r="H30" s="53"/>
      <c r="I30" s="53"/>
      <c r="J30" s="38">
        <f>J2+J7+J10+J11+J23</f>
        <v>0</v>
      </c>
      <c r="K30" s="24">
        <f>K8+K9+K21+K22+K26+K27</f>
        <v>0</v>
      </c>
      <c r="L30" s="87"/>
    </row>
    <row r="31" spans="1:12" s="46" customFormat="1" ht="12.75">
      <c r="A31" s="53" t="s">
        <v>97</v>
      </c>
      <c r="B31" s="53"/>
      <c r="C31" s="53"/>
      <c r="D31" s="53"/>
      <c r="E31" s="53"/>
      <c r="F31" s="53"/>
      <c r="G31" s="53"/>
      <c r="H31" s="53"/>
      <c r="I31" s="53"/>
      <c r="J31" s="38" t="s">
        <v>41</v>
      </c>
      <c r="K31" s="24">
        <f>K8*M8+K9*M9+K21*M21+K22*M22+K26*M26+K27*M27</f>
        <v>0</v>
      </c>
      <c r="L31" s="87"/>
    </row>
    <row r="32" spans="1:12" s="46" customFormat="1" ht="12.75">
      <c r="A32" s="53" t="s">
        <v>98</v>
      </c>
      <c r="B32" s="53"/>
      <c r="C32" s="53"/>
      <c r="D32" s="53"/>
      <c r="E32" s="53"/>
      <c r="F32" s="53"/>
      <c r="G32" s="53"/>
      <c r="H32" s="53"/>
      <c r="I32" s="53"/>
      <c r="J32" s="38" t="s">
        <v>41</v>
      </c>
      <c r="K32" s="24">
        <f>K30+K31</f>
        <v>0</v>
      </c>
      <c r="L32" s="87"/>
    </row>
    <row r="33" spans="1:12" s="46" customFormat="1" ht="12.75">
      <c r="A33" s="54" t="s">
        <v>99</v>
      </c>
      <c r="B33" s="53"/>
      <c r="C33" s="53"/>
      <c r="D33" s="53"/>
      <c r="E33" s="53"/>
      <c r="F33" s="53"/>
      <c r="G33" s="53"/>
      <c r="H33" s="53"/>
      <c r="I33" s="53"/>
      <c r="J33" s="38">
        <f>J5+J10+J13+J14+J26</f>
        <v>87118346</v>
      </c>
      <c r="K33" s="24">
        <f>K10+K13+K14+K16+K17+K18+K19+K23+K28</f>
        <v>0</v>
      </c>
      <c r="L33" s="87"/>
    </row>
    <row r="34" spans="1:12" s="46" customFormat="1" ht="12.75">
      <c r="A34" s="53" t="s">
        <v>100</v>
      </c>
      <c r="B34" s="53"/>
      <c r="C34" s="53"/>
      <c r="D34" s="53"/>
      <c r="E34" s="53"/>
      <c r="F34" s="53"/>
      <c r="G34" s="53"/>
      <c r="H34" s="53"/>
      <c r="I34" s="53"/>
      <c r="J34" s="38" t="s">
        <v>41</v>
      </c>
      <c r="K34" s="24">
        <f>K10*M10+K13*M13+K14*M14+K16*M16+K17*M17+K18*M18+K19*M19+K23*M23+K28*M28</f>
        <v>0</v>
      </c>
      <c r="L34" s="87"/>
    </row>
    <row r="35" spans="1:12" s="46" customFormat="1" ht="12.75">
      <c r="A35" s="53" t="s">
        <v>101</v>
      </c>
      <c r="B35" s="53"/>
      <c r="C35" s="53"/>
      <c r="D35" s="53"/>
      <c r="E35" s="53"/>
      <c r="F35" s="53"/>
      <c r="G35" s="53"/>
      <c r="H35" s="53"/>
      <c r="I35" s="53"/>
      <c r="J35" s="38" t="s">
        <v>41</v>
      </c>
      <c r="K35" s="24">
        <f>K33+K34</f>
        <v>0</v>
      </c>
      <c r="L35" s="87"/>
    </row>
    <row r="36" spans="1:12" ht="12.75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38">
        <f>J8+J13+J16+J17+J29</f>
        <v>48069520</v>
      </c>
      <c r="K36" s="24">
        <f>K30+K33</f>
        <v>0</v>
      </c>
      <c r="L36" s="87"/>
    </row>
    <row r="37" spans="1:12" ht="12.75">
      <c r="A37" s="53" t="s">
        <v>40</v>
      </c>
      <c r="B37" s="53"/>
      <c r="C37" s="53"/>
      <c r="D37" s="53"/>
      <c r="E37" s="53"/>
      <c r="F37" s="53"/>
      <c r="G37" s="53"/>
      <c r="H37" s="53"/>
      <c r="I37" s="53"/>
      <c r="J37" s="38" t="s">
        <v>41</v>
      </c>
      <c r="K37" s="24">
        <f>K31+K34</f>
        <v>0</v>
      </c>
      <c r="L37" s="87"/>
    </row>
    <row r="38" spans="1:12" ht="12.75">
      <c r="A38" s="53" t="s">
        <v>9</v>
      </c>
      <c r="B38" s="53"/>
      <c r="C38" s="53"/>
      <c r="D38" s="53"/>
      <c r="E38" s="53"/>
      <c r="F38" s="53"/>
      <c r="G38" s="53"/>
      <c r="H38" s="53"/>
      <c r="I38" s="53"/>
      <c r="J38" s="38" t="s">
        <v>41</v>
      </c>
      <c r="K38" s="24">
        <f>K36+K37</f>
        <v>0</v>
      </c>
      <c r="L38" s="87"/>
    </row>
  </sheetData>
  <sheetProtection/>
  <mergeCells count="37">
    <mergeCell ref="B19:C19"/>
    <mergeCell ref="L21:L24"/>
    <mergeCell ref="L26:L29"/>
    <mergeCell ref="J26:J29"/>
    <mergeCell ref="J21:J24"/>
    <mergeCell ref="A20:A24"/>
    <mergeCell ref="B20:L20"/>
    <mergeCell ref="B24:I24"/>
    <mergeCell ref="A25:A29"/>
    <mergeCell ref="B25:L25"/>
    <mergeCell ref="B29:I29"/>
    <mergeCell ref="A2:L2"/>
    <mergeCell ref="A3:L3"/>
    <mergeCell ref="B6:C6"/>
    <mergeCell ref="A7:A11"/>
    <mergeCell ref="A12:A15"/>
    <mergeCell ref="B7:K7"/>
    <mergeCell ref="A4:D4"/>
    <mergeCell ref="B12:K12"/>
    <mergeCell ref="B15:I15"/>
    <mergeCell ref="B16:C16"/>
    <mergeCell ref="B17:C17"/>
    <mergeCell ref="L7:L11"/>
    <mergeCell ref="B11:I11"/>
    <mergeCell ref="L12:L15"/>
    <mergeCell ref="J8:J11"/>
    <mergeCell ref="J13:J15"/>
    <mergeCell ref="B18:C18"/>
    <mergeCell ref="A38:I38"/>
    <mergeCell ref="A37:I37"/>
    <mergeCell ref="A36:I36"/>
    <mergeCell ref="A30:I30"/>
    <mergeCell ref="A31:I31"/>
    <mergeCell ref="A32:I32"/>
    <mergeCell ref="A33:I33"/>
    <mergeCell ref="A34:I34"/>
    <mergeCell ref="A35:I35"/>
  </mergeCells>
  <printOptions/>
  <pageMargins left="0.2" right="0.28" top="0.2" bottom="0.34" header="0.2" footer="0.3"/>
  <pageSetup orientation="landscape" scale="86" r:id="rId1"/>
  <rowBreaks count="1" manualBreakCount="1">
    <brk id="1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5.421875" style="1" customWidth="1"/>
    <col min="6" max="6" width="20.8515625" style="1" customWidth="1"/>
    <col min="7" max="7" width="23.57421875" style="1" customWidth="1"/>
    <col min="8" max="16384" width="9.140625" style="1" customWidth="1"/>
  </cols>
  <sheetData>
    <row r="2" spans="2:5" s="22" customFormat="1" ht="12.75">
      <c r="B2" s="21" t="s">
        <v>10</v>
      </c>
      <c r="C2" s="21"/>
      <c r="D2" s="21"/>
      <c r="E2" s="21" t="s">
        <v>43</v>
      </c>
    </row>
    <row r="4" ht="15" thickBot="1"/>
    <row r="5" spans="2:7" ht="36.75" thickBot="1">
      <c r="B5" s="2" t="s">
        <v>11</v>
      </c>
      <c r="C5" s="3" t="s">
        <v>42</v>
      </c>
      <c r="E5" s="27" t="s">
        <v>35</v>
      </c>
      <c r="F5" s="28" t="s">
        <v>36</v>
      </c>
      <c r="G5" s="29" t="s">
        <v>37</v>
      </c>
    </row>
    <row r="6" spans="2:7" ht="15" thickBot="1">
      <c r="B6" s="4"/>
      <c r="C6" s="5"/>
      <c r="E6" s="9">
        <f>'Vicor doo-specifikacija'!J36</f>
        <v>48069520</v>
      </c>
      <c r="F6" s="10">
        <f>'Vicor doo-specifikacija'!K36</f>
        <v>0</v>
      </c>
      <c r="G6" s="11">
        <f>'Vicor doo-specifikacija'!K38</f>
        <v>0</v>
      </c>
    </row>
    <row r="7" spans="2:7" ht="24.75" thickBot="1">
      <c r="B7" s="2" t="s">
        <v>12</v>
      </c>
      <c r="C7" s="23" t="s">
        <v>13</v>
      </c>
      <c r="E7" s="75" t="s">
        <v>38</v>
      </c>
      <c r="F7" s="76"/>
      <c r="G7" s="77"/>
    </row>
    <row r="8" spans="2:7" ht="15" thickBot="1">
      <c r="B8" s="4"/>
      <c r="C8" s="5"/>
      <c r="E8" s="12">
        <f>E6/1000</f>
        <v>48069.52</v>
      </c>
      <c r="F8" s="13">
        <f>F6/1000</f>
        <v>0</v>
      </c>
      <c r="G8" s="14">
        <f>G6/1000</f>
        <v>0</v>
      </c>
    </row>
    <row r="9" spans="2:7" ht="15">
      <c r="B9" s="2" t="s">
        <v>14</v>
      </c>
      <c r="C9" s="23" t="s">
        <v>15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16</v>
      </c>
      <c r="C11" s="23" t="s">
        <v>17</v>
      </c>
      <c r="E11" s="5"/>
      <c r="F11" s="5"/>
      <c r="G11" s="4"/>
    </row>
    <row r="12" spans="2:7" ht="14.25">
      <c r="B12" s="4"/>
      <c r="C12" s="5"/>
      <c r="G12" s="4"/>
    </row>
    <row r="13" spans="2:7" ht="15.75">
      <c r="B13" s="25" t="s">
        <v>25</v>
      </c>
      <c r="C13" s="26" t="s">
        <v>34</v>
      </c>
      <c r="E13" s="7" t="s">
        <v>22</v>
      </c>
      <c r="F13" s="15">
        <f>SUBTOTAL(101,'Vicor doo-specifikacija'!L7:L28)</f>
        <v>2.125</v>
      </c>
      <c r="G13" s="4"/>
    </row>
    <row r="14" spans="2:7" ht="14.25">
      <c r="B14" s="4"/>
      <c r="C14" s="5"/>
      <c r="E14" s="5"/>
      <c r="F14" s="5"/>
      <c r="G14" s="4"/>
    </row>
    <row r="15" spans="2:6" ht="15">
      <c r="B15" s="2" t="s">
        <v>18</v>
      </c>
      <c r="C15" s="3" t="s">
        <v>19</v>
      </c>
      <c r="E15" s="7" t="s">
        <v>23</v>
      </c>
      <c r="F15" s="6" t="s">
        <v>24</v>
      </c>
    </row>
    <row r="16" spans="2:3" ht="14.25">
      <c r="B16" s="4"/>
      <c r="C16" s="5"/>
    </row>
    <row r="17" spans="2:3" ht="89.25">
      <c r="B17" s="2" t="s">
        <v>20</v>
      </c>
      <c r="C17" s="3" t="s">
        <v>29</v>
      </c>
    </row>
    <row r="18" spans="2:3" ht="14.25">
      <c r="B18" s="4"/>
      <c r="C18" s="5"/>
    </row>
    <row r="19" spans="2:3" ht="15">
      <c r="B19" s="2" t="s">
        <v>21</v>
      </c>
      <c r="C19" s="8">
        <v>33600000</v>
      </c>
    </row>
  </sheetData>
  <sheetProtection/>
  <mergeCells count="1">
    <mergeCell ref="E7:G7"/>
  </mergeCells>
  <printOptions/>
  <pageMargins left="0.7" right="0.7" top="0.75" bottom="0.75" header="0.3" footer="0.3"/>
  <pageSetup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2020-05-07T12:48:11Z</dcterms:modified>
  <cp:category/>
  <cp:version/>
  <cp:contentType/>
  <cp:contentStatus/>
</cp:coreProperties>
</file>