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<sst xmlns="http://schemas.openxmlformats.org/spreadsheetml/2006/main" count="62" uniqueCount="57">
  <si>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</si>
  <si>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</si>
  <si>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</si>
  <si>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</si>
  <si>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</si>
  <si>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</si>
  <si>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</si>
  <si>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</si>
  <si>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</si>
  <si>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</si>
  <si>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</si>
  <si>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</si>
  <si>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</si>
  <si>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</si>
  <si>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</si>
  <si>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</si>
  <si>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</si>
  <si>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</si>
  <si>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</si>
  <si>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</si>
  <si>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</si>
  <si>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</si>
  <si>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</si>
  <si>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</si>
  <si>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</si>
  <si>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</si>
  <si>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</si>
  <si>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</si>
  <si>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</si>
  <si>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</si>
  <si>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</si>
  <si>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</si>
  <si>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</si>
  <si>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</si>
  <si>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</si>
  <si>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</si>
  <si>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PHOENIX PHARMA D.O.O.</t>
  </si>
  <si>
    <t>PHOENIX PHARMA D.O.O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</si>
  <si>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</si>
  <si>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</si>
  <si>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</si>
  <si>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Лекови за лечење ретких болести</t>
  </si>
  <si>
    <t>404-1-110/19-9</t>
  </si>
  <si>
    <t>everolimus 10 mg, za lečenje neuroendokrinog tumora pankreasa i pluća</t>
  </si>
  <si>
    <t>pasireotid 40 mg za lečenje akromegalije</t>
  </si>
  <si>
    <t>everolimus 5 mg, za lečenje tuberozne skleroze i SEGA tumora</t>
  </si>
  <si>
    <t>Afinitor®</t>
  </si>
  <si>
    <t>NOVARTIS PHARMA STEIN AG</t>
  </si>
  <si>
    <t>Signifor®</t>
  </si>
  <si>
    <t>Votubia®</t>
  </si>
  <si>
    <t>0049238</t>
  </si>
  <si>
    <t>tableta</t>
  </si>
  <si>
    <t>10 mg</t>
  </si>
  <si>
    <t>prašak i rastvarač za suspenziju za injekciju</t>
  </si>
  <si>
    <t>40 mg</t>
  </si>
  <si>
    <t>Injekcioni špric</t>
  </si>
  <si>
    <t>5 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</si>
</sst>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  <font>
      <sz val="8.5"/>
      <color indexed="63"/>
      <name val="Arial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  <font>
      <sz val="8.5"/>
      <color rgb="FF1B1B1B"/>
      <name val="Arial"/>
      <family val="2"/>
    </font>
    <font>
      <sz val="8.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1" fontId="46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>
      <alignment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1" fontId="53" fillId="34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49" fontId="57" fillId="35" borderId="16" xfId="0" applyNumberFormat="1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7" fillId="35" borderId="16" xfId="0" applyNumberFormat="1" applyFont="1" applyFill="1" applyBorder="1" applyAlignment="1">
      <alignment horizontal="center" vertical="center" wrapText="1"/>
    </xf>
    <xf numFmtId="4" fontId="57" fillId="36" borderId="16" xfId="0" applyNumberFormat="1" applyFont="1" applyFill="1" applyBorder="1" applyAlignment="1">
      <alignment horizontal="center" vertical="center" wrapText="1"/>
    </xf>
    <xf numFmtId="1" fontId="57" fillId="36" borderId="16" xfId="0" applyNumberFormat="1" applyFont="1" applyFill="1" applyBorder="1" applyAlignment="1">
      <alignment horizontal="center" vertical="center" wrapText="1"/>
    </xf>
    <xf numFmtId="4" fontId="55" fillId="33" borderId="17" xfId="0" applyNumberFormat="1" applyFont="1" applyFill="1" applyBorder="1" applyAlignment="1">
      <alignment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right" vertical="center" wrapText="1"/>
    </xf>
    <xf numFmtId="0" fontId="57" fillId="33" borderId="17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8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" fontId="58" fillId="36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 wrapText="1"/>
    </xf>
    <xf numFmtId="4" fontId="57" fillId="36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1" fontId="57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N1" sqref="N1:N16384"/>
    </sheetView>
  </sheetViews>
  <sheetFormatPr defaultColWidth="9.140625" defaultRowHeight="15"/>
  <cols>
    <col min="1" max="1" width="8.421875" style="20" customWidth="1"/>
    <col min="2" max="2" width="20.8515625" style="20" customWidth="1"/>
    <col min="3" max="3" width="10.28125" style="24" customWidth="1"/>
    <col min="4" max="4" width="14.57421875" style="2" customWidth="1"/>
    <col min="5" max="5" width="19.00390625" style="2" customWidth="1"/>
    <col min="6" max="6" width="13.421875" style="2" customWidth="1"/>
    <col min="7" max="7" width="12.28125" style="2" customWidth="1"/>
    <col min="8" max="8" width="10.00390625" style="2" customWidth="1"/>
    <col min="9" max="9" width="12.140625" style="2" customWidth="1"/>
    <col min="10" max="10" width="11.00390625" style="27" customWidth="1"/>
    <col min="11" max="11" width="11.57421875" style="27" hidden="1" customWidth="1"/>
    <col min="12" max="12" width="13.421875" style="27" hidden="1" customWidth="1"/>
    <col min="13" max="13" width="15.140625" style="27" customWidth="1"/>
    <col min="14" max="14" width="14.421875" style="29" hidden="1" customWidth="1"/>
    <col min="15" max="16384" width="9.140625" style="2" customWidth="1"/>
  </cols>
  <sheetData>
    <row r="1" spans="3:14" s="25" customFormat="1" ht="12.75">
      <c r="C1" s="24"/>
      <c r="J1" s="27"/>
      <c r="K1" s="27"/>
      <c r="L1" s="27"/>
      <c r="M1" s="27"/>
      <c r="N1" s="29"/>
    </row>
    <row r="2" spans="1:14" ht="12.7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30"/>
    </row>
    <row r="3" spans="1:14" ht="12.75" customHeight="1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30"/>
    </row>
    <row r="5" spans="1:14" s="35" customFormat="1" ht="45.75" customHeight="1">
      <c r="A5" s="38" t="s">
        <v>33</v>
      </c>
      <c r="B5" s="38" t="s">
        <v>34</v>
      </c>
      <c r="C5" s="39" t="s">
        <v>0</v>
      </c>
      <c r="D5" s="40" t="s">
        <v>28</v>
      </c>
      <c r="E5" s="40" t="s">
        <v>2</v>
      </c>
      <c r="F5" s="40" t="s">
        <v>1</v>
      </c>
      <c r="G5" s="40" t="s">
        <v>40</v>
      </c>
      <c r="H5" s="41" t="s">
        <v>3</v>
      </c>
      <c r="I5" s="40" t="s">
        <v>4</v>
      </c>
      <c r="J5" s="42" t="s">
        <v>5</v>
      </c>
      <c r="K5" s="43" t="s">
        <v>38</v>
      </c>
      <c r="L5" s="43" t="s">
        <v>6</v>
      </c>
      <c r="M5" s="42" t="s">
        <v>7</v>
      </c>
      <c r="N5" s="44" t="s">
        <v>8</v>
      </c>
    </row>
    <row r="6" spans="1:14" s="35" customFormat="1" ht="45.75" customHeight="1">
      <c r="A6" s="54">
        <v>14</v>
      </c>
      <c r="B6" s="54" t="s">
        <v>43</v>
      </c>
      <c r="C6" s="55">
        <v>1039911</v>
      </c>
      <c r="D6" s="36" t="s">
        <v>46</v>
      </c>
      <c r="E6" s="36" t="s">
        <v>47</v>
      </c>
      <c r="F6" s="56" t="s">
        <v>51</v>
      </c>
      <c r="G6" s="56" t="s">
        <v>52</v>
      </c>
      <c r="H6" s="56" t="s">
        <v>51</v>
      </c>
      <c r="I6" s="57"/>
      <c r="J6" s="37">
        <v>12371.82</v>
      </c>
      <c r="K6" s="58">
        <v>12371.82</v>
      </c>
      <c r="L6" s="58">
        <f>I6*K6</f>
        <v>0</v>
      </c>
      <c r="M6" s="59">
        <f>I6*J6</f>
        <v>0</v>
      </c>
      <c r="N6" s="60">
        <v>2</v>
      </c>
    </row>
    <row r="7" spans="1:14" s="34" customFormat="1" ht="45.75" customHeight="1">
      <c r="A7" s="36">
        <v>19</v>
      </c>
      <c r="B7" s="36" t="s">
        <v>44</v>
      </c>
      <c r="C7" s="55" t="s">
        <v>50</v>
      </c>
      <c r="D7" s="36" t="s">
        <v>48</v>
      </c>
      <c r="E7" s="36" t="s">
        <v>47</v>
      </c>
      <c r="F7" s="56" t="s">
        <v>53</v>
      </c>
      <c r="G7" s="56" t="s">
        <v>54</v>
      </c>
      <c r="H7" s="56" t="s">
        <v>55</v>
      </c>
      <c r="I7" s="57"/>
      <c r="J7" s="37">
        <v>301329.2</v>
      </c>
      <c r="K7" s="53">
        <v>301329.2</v>
      </c>
      <c r="L7" s="58">
        <f>I7*K7</f>
        <v>0</v>
      </c>
      <c r="M7" s="59">
        <f>I7*J7</f>
        <v>0</v>
      </c>
      <c r="N7" s="33">
        <v>2</v>
      </c>
    </row>
    <row r="8" spans="1:14" s="34" customFormat="1" ht="45.75" customHeight="1">
      <c r="A8" s="36">
        <v>22</v>
      </c>
      <c r="B8" s="36" t="s">
        <v>45</v>
      </c>
      <c r="C8" s="55">
        <v>1014001</v>
      </c>
      <c r="D8" s="61" t="s">
        <v>49</v>
      </c>
      <c r="E8" s="36" t="s">
        <v>47</v>
      </c>
      <c r="F8" s="56" t="s">
        <v>51</v>
      </c>
      <c r="G8" s="56" t="s">
        <v>56</v>
      </c>
      <c r="H8" s="56" t="s">
        <v>51</v>
      </c>
      <c r="I8" s="57"/>
      <c r="J8" s="37">
        <v>8871.94</v>
      </c>
      <c r="K8" s="53">
        <v>8871.94</v>
      </c>
      <c r="L8" s="58">
        <f>I8*K8</f>
        <v>0</v>
      </c>
      <c r="M8" s="59">
        <f>I8*J8</f>
        <v>0</v>
      </c>
      <c r="N8" s="33">
        <v>2</v>
      </c>
    </row>
    <row r="9" spans="1:14" ht="18" customHeight="1">
      <c r="A9" s="48" t="s">
        <v>39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5">
        <f>SUM(L7:L8)</f>
        <v>0</v>
      </c>
      <c r="M9" s="45">
        <f>SUM(M7:M8)</f>
        <v>0</v>
      </c>
      <c r="N9" s="46">
        <f>AVERAGE(N7:N8)</f>
        <v>2</v>
      </c>
    </row>
    <row r="10" spans="1:14" ht="18" customHeight="1">
      <c r="A10" s="47" t="s">
        <v>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26">
        <f>L9*0.1</f>
        <v>0</v>
      </c>
      <c r="M10" s="28">
        <f>M9*0.1</f>
        <v>0</v>
      </c>
      <c r="N10" s="31"/>
    </row>
    <row r="11" spans="1:14" ht="18" customHeight="1">
      <c r="A11" s="47" t="s">
        <v>10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26">
        <f>L9+L10</f>
        <v>0</v>
      </c>
      <c r="M11" s="28">
        <f>M9+M10</f>
        <v>0</v>
      </c>
      <c r="N11" s="31"/>
    </row>
    <row r="12" ht="12.75" hidden="1">
      <c r="M12" s="27">
        <v>0.1</v>
      </c>
    </row>
  </sheetData>
  <sheetProtection/>
  <mergeCells count="5">
    <mergeCell ref="A11:K11"/>
    <mergeCell ref="A10:K10"/>
    <mergeCell ref="A9:K9"/>
    <mergeCell ref="A2:M2"/>
    <mergeCell ref="A3:M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37</v>
      </c>
    </row>
    <row r="4" ht="15" thickBot="1"/>
    <row r="5" spans="2:7" ht="24.75" thickBot="1">
      <c r="B5" s="3" t="s">
        <v>16</v>
      </c>
      <c r="C5" s="4" t="s">
        <v>42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specifikacija!L9</f>
        <v>0</v>
      </c>
      <c r="F6" s="14">
        <f>specifikacija!M9</f>
        <v>0</v>
      </c>
      <c r="G6" s="15">
        <f>specifikacija!M11</f>
        <v>0</v>
      </c>
    </row>
    <row r="7" spans="2:7" ht="36.75" customHeight="1" thickBot="1">
      <c r="B7" s="3" t="s">
        <v>17</v>
      </c>
      <c r="C7" s="23" t="s">
        <v>32</v>
      </c>
      <c r="E7" s="50" t="s">
        <v>15</v>
      </c>
      <c r="F7" s="51"/>
      <c r="G7" s="52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29</v>
      </c>
      <c r="E13" s="8" t="s">
        <v>25</v>
      </c>
      <c r="F13" s="32">
        <f>specifikacija!N9</f>
        <v>2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21</v>
      </c>
      <c r="C15" s="4" t="s">
        <v>41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30</v>
      </c>
      <c r="C17" s="21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2019-05-23T10:34:33Z</dcterms:modified>
  <cp:category/>
  <cp:version/>
  <cp:contentType/>
  <cp:contentStatus/>
</cp:coreProperties>
</file>