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<sst xmlns="http://schemas.openxmlformats.org/spreadsheetml/2006/main" count="216" uniqueCount="162">
  <si>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</si>
  <si>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</si>
  <si>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</si>
  <si>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</si>
  <si>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</si>
  <si>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</si>
  <si>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</si>
  <si>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</si>
  <si>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</si>
  <si>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</si>
  <si>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</si>
  <si>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</si>
  <si>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</si>
  <si>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</si>
  <si>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</si>
  <si>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</si>
  <si>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</si>
  <si>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</si>
  <si>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</si>
  <si>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</si>
  <si>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</si>
  <si>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</si>
  <si>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</si>
  <si>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</si>
  <si>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</si>
  <si>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Партија</t>
  </si>
  <si>
    <t>Отворени</t>
  </si>
  <si>
    <t>Предмет набавке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</si>
  <si>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</si>
  <si>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</si>
  <si>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</si>
  <si>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</si>
  <si>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</si>
  <si>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</si>
  <si>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</si>
  <si>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</si>
  <si>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</si>
  <si>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</si>
  <si>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bočica</t>
  </si>
  <si>
    <t>rastvor za injekciju/infuziju/ koncentrat za rastvor za injekciju/infuziju</t>
  </si>
  <si>
    <t>500 mg</t>
  </si>
  <si>
    <t>20 mg</t>
  </si>
  <si>
    <t>koncentrat za rastvor za infuziju</t>
  </si>
  <si>
    <t xml:space="preserve">Укупна цена
 без ПДВ-а </t>
  </si>
  <si>
    <t>404-1-110/18-31</t>
  </si>
  <si>
    <t>Цитостатици са Листе Б и Листе Д Листе лекова за 2018. годину</t>
  </si>
  <si>
    <t>FARMALOGIST D.O.O.</t>
  </si>
  <si>
    <t>metotreksat, napunjeni injekcioni špric, 15 mg</t>
  </si>
  <si>
    <t>0034338, 0034151</t>
  </si>
  <si>
    <t>METHOTREXAT EBEWE, METOJECT</t>
  </si>
  <si>
    <t xml:space="preserve">Ebewe Pharma Ges.M.B.H NFG. KG, Medac Gesellschaft fur Klinische Spezialpraparate M.B.H </t>
  </si>
  <si>
    <t>rastvor za injekciju u napunjenom injekcionom špricu</t>
  </si>
  <si>
    <t>15 mg</t>
  </si>
  <si>
    <t>injekcioni špric</t>
  </si>
  <si>
    <t>metotreksat, napunjeni injekcioni špric, 20 mg</t>
  </si>
  <si>
    <t>0034153, 0034332</t>
  </si>
  <si>
    <t>METOJECT, METHOTREXAT EBEWE</t>
  </si>
  <si>
    <t>Medac Gesellschaft fur Klinische Spezialpraparate M.B.H , Ebewe Pharma Ges.M.B.H NFG. KG</t>
  </si>
  <si>
    <t>metotreksat, napunjeni injekcioni špric, 25 mg</t>
  </si>
  <si>
    <t>0034154</t>
  </si>
  <si>
    <t>METOJECT</t>
  </si>
  <si>
    <t xml:space="preserve">Medac Gesellschaft fur Klinische Spezialpraparate M.B.H </t>
  </si>
  <si>
    <t>25 mg</t>
  </si>
  <si>
    <t>citarabin, 100 mg, 500 mg i 1000 mg</t>
  </si>
  <si>
    <t>0034140</t>
  </si>
  <si>
    <t>CYTOSAR</t>
  </si>
  <si>
    <t>Actavis Italy S.P.A.</t>
  </si>
  <si>
    <t>prašak i rastvarač za rastvor za injekciju/ rastvor za injekciju/infuziju</t>
  </si>
  <si>
    <t>100 mg</t>
  </si>
  <si>
    <t>0034141</t>
  </si>
  <si>
    <t>0034142</t>
  </si>
  <si>
    <t>1000 mg</t>
  </si>
  <si>
    <t>УКУПНО ЗА ПАРТИЈУ 14:</t>
  </si>
  <si>
    <t>fluorouracil, 5000 mg</t>
  </si>
  <si>
    <t>0034166, 0034329</t>
  </si>
  <si>
    <t>FLUOROURACIL, 5-FLUOROURACIL "Ebewe"</t>
  </si>
  <si>
    <t>Medac Gesellschaft fur Klinische Spezialpraparate M.B.H , Ebewe Pharma GES. M.B.H NFG. KG</t>
  </si>
  <si>
    <t>5000 mg</t>
  </si>
  <si>
    <t>kapecitabin</t>
  </si>
  <si>
    <t>1034445, 1034343, 1034450, 1034442</t>
  </si>
  <si>
    <t>XALVOBIN , CAPECITABINE PHARMASWISS , ECANSYA , KAPETRAL</t>
  </si>
  <si>
    <t>Alvogen Pharma d.o.o.; Remedica Ltd, PharmaSwiss d.o.o, Pharmacare premium LTD,Malta; Krka, tovarna zdravil d.d, Slovenija, Remedica Ltd.</t>
  </si>
  <si>
    <t>film tableta</t>
  </si>
  <si>
    <t>tableta</t>
  </si>
  <si>
    <t>vinkristin</t>
  </si>
  <si>
    <t>0030040</t>
  </si>
  <si>
    <t>VINCRISTINE PFIZER</t>
  </si>
  <si>
    <t>Pfizer (Perth) PTY,Limited</t>
  </si>
  <si>
    <t>rastvor/prašak za rastvor za injekciju/infuziju</t>
  </si>
  <si>
    <t>1 mg</t>
  </si>
  <si>
    <t>vinorelbin</t>
  </si>
  <si>
    <t>0030240, 0030243</t>
  </si>
  <si>
    <t>VINORELSIN, VINORELBIN "Ebewe"</t>
  </si>
  <si>
    <t>Actavis Italy S.P.A; S.C. Sindan-Pharma S.R.L., Ebewe Pharma Ges. M.B.H NFG. KG</t>
  </si>
  <si>
    <t>10 mg</t>
  </si>
  <si>
    <t>0030241, 0030242</t>
  </si>
  <si>
    <t>50 mg</t>
  </si>
  <si>
    <t>УКУПНО ЗА ПАРТИЈУ 21:</t>
  </si>
  <si>
    <t>etopozid</t>
  </si>
  <si>
    <t>0030111, 0030122</t>
  </si>
  <si>
    <t>ETOPOSID "Ebewe", SINTOPOZID</t>
  </si>
  <si>
    <t>Ebewe Pharma Ges. M.B.H NFG. KG, S.C. Sindan-Pharma S.R.L.</t>
  </si>
  <si>
    <t>doksorubicin</t>
  </si>
  <si>
    <t>0033190</t>
  </si>
  <si>
    <t>DOXORUBICIN "Ebewe"</t>
  </si>
  <si>
    <t>Ebewe Pharma Ges. M.B.H NFG. KG</t>
  </si>
  <si>
    <t>prašak za rastvor za injekciju/infuziju/koncentrat za rastvor za infuziju/ prašak i rastvarač  za rastvor za injekciju</t>
  </si>
  <si>
    <t>0033191</t>
  </si>
  <si>
    <t>УКУПНО ЗА ПАРТИЈУ 25:</t>
  </si>
  <si>
    <t>daunorubicin</t>
  </si>
  <si>
    <t>0033060</t>
  </si>
  <si>
    <t xml:space="preserve">DAUNOBLASTINA </t>
  </si>
  <si>
    <t>prašak i rastvarač za rastvor za injekciju</t>
  </si>
  <si>
    <t>mitoksantron</t>
  </si>
  <si>
    <t>0033241</t>
  </si>
  <si>
    <t xml:space="preserve">MITOXANTRON "Ebewe" </t>
  </si>
  <si>
    <t>0033242</t>
  </si>
  <si>
    <t>УКУПНО ЗА ПАРТИЈУ 29:</t>
  </si>
  <si>
    <t>oksaliplatin</t>
  </si>
  <si>
    <t>0031367, 0031383, 0031370</t>
  </si>
  <si>
    <t xml:space="preserve">SINOXAL , OXALIPLATIN RTU , GOXYRAL </t>
  </si>
  <si>
    <t>Actavis Italy S.P.A.; S.C.Sindan-Pharma S.R.L., Fresenius Kabi Oncology PLC, Eriochem S.A.</t>
  </si>
  <si>
    <t>koncentrat/prašak  za rastvor za infuziju</t>
  </si>
  <si>
    <t>0031368, 0031382, 0031371</t>
  </si>
  <si>
    <t>УКУПНО ЗА ПАРТИЈУ 33:</t>
  </si>
  <si>
    <t>Imatinib, 100 mg i 400 mg</t>
  </si>
  <si>
    <t>1039394, 1039007, 1039397, 1039009</t>
  </si>
  <si>
    <t xml:space="preserve">ALVOTINIB , MEAXIN , ALVOTINIB , MEAXIN </t>
  </si>
  <si>
    <t>Alvogen Pharma d.o.o.; Pharmadox Healthcare Ltd.; Remedica Ltd, Krka, tovarna zdravil d.d, Alvogen Pharma d.o.o.; Pharmadox Healthcare Ltd.; Remedica Ltd, Krka, tovarna zdravil d.d</t>
  </si>
  <si>
    <t>film tableta/kapsula, tvrda</t>
  </si>
  <si>
    <t>100 mg i 400 mg</t>
  </si>
  <si>
    <t>mg</t>
  </si>
  <si>
    <t>irinotekan</t>
  </si>
  <si>
    <t>0039295, 0039297, 0039290</t>
  </si>
  <si>
    <t xml:space="preserve">IRINOTESIN , IRINOTECAN , CAMPTO </t>
  </si>
  <si>
    <t>S.C. Sindan-Pharma S.R.L.; Actavis Italy S.P.A., Fresenius Kabi Oncology PLC., Pfizer (Perth) PTY. Ltd.</t>
  </si>
  <si>
    <t>40 mg</t>
  </si>
  <si>
    <t>0039294, 0039298, 0039291</t>
  </si>
  <si>
    <t>S.C. Sindan-Pharma S.R.L.; Actavis Italia S.P.A, Fresenius Kabi Oncology PLC., Pfizer (Perth) PTY. Ltd.</t>
  </si>
  <si>
    <t>УКУПНО ЗА ПАРТИЈУ 35:</t>
  </si>
  <si>
    <t>goserelin</t>
  </si>
  <si>
    <t>0037070</t>
  </si>
  <si>
    <t>ZOLADEX</t>
  </si>
  <si>
    <t>AstraZeneca UK Limited</t>
  </si>
  <si>
    <t>implant</t>
  </si>
  <si>
    <t>3,6 mg</t>
  </si>
  <si>
    <t>0037071</t>
  </si>
  <si>
    <t>ZOLADEX  LA</t>
  </si>
  <si>
    <t>10,8 mg</t>
  </si>
  <si>
    <t>УКУПНО ЗА ПАРТИЈУ 39:</t>
  </si>
  <si>
    <t>kalcijum folinat, 50 mg</t>
  </si>
  <si>
    <t>0184027</t>
  </si>
  <si>
    <t>LEUCOVORIN Kalcijum</t>
  </si>
  <si>
    <t>Pfizer (Perth) PTY. Ltd.</t>
  </si>
  <si>
    <t>rastvor za injekciju</t>
  </si>
  <si>
    <t>ampula</t>
  </si>
  <si>
    <t>leuprorelin, 22,5 mg</t>
  </si>
  <si>
    <t>0037024</t>
  </si>
  <si>
    <t>LUTRATE DEPO</t>
  </si>
  <si>
    <t>GP Pharm, SA</t>
  </si>
  <si>
    <t>prašak i rastvarač za suspenziju za injekciju</t>
  </si>
  <si>
    <t>22,5 mg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</si>
</sst>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  <font>
      <b/>
      <sz val="8.5"/>
      <color rgb="FF000000"/>
      <name val="Arial"/>
      <family val="2"/>
    </font>
    <font>
      <sz val="8.5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33" borderId="10" xfId="55" applyFont="1" applyFill="1" applyBorder="1" applyAlignment="1">
      <alignment horizontal="center" vertical="center" wrapText="1"/>
      <protection/>
    </xf>
    <xf numFmtId="4" fontId="49" fillId="0" borderId="10" xfId="55" applyNumberFormat="1" applyFont="1" applyFill="1" applyBorder="1" applyAlignment="1">
      <alignment horizontal="center" vertical="center" wrapText="1"/>
      <protection/>
    </xf>
    <xf numFmtId="0" fontId="4" fillId="33" borderId="11" xfId="55" applyFont="1" applyFill="1" applyBorder="1" applyAlignment="1">
      <alignment horizontal="center" vertical="center" wrapText="1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43" fillId="0" borderId="0" xfId="0" applyNumberFormat="1" applyFont="1" applyFill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6" fillId="34" borderId="10" xfId="56" applyNumberFormat="1" applyFont="1" applyFill="1" applyBorder="1" applyAlignment="1">
      <alignment horizontal="center" vertical="center" wrapText="1"/>
      <protection/>
    </xf>
    <xf numFmtId="3" fontId="54" fillId="34" borderId="10" xfId="0" applyNumberFormat="1" applyFont="1" applyFill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vertical="center" wrapText="1"/>
    </xf>
    <xf numFmtId="4" fontId="54" fillId="7" borderId="10" xfId="0" applyNumberFormat="1" applyFont="1" applyFill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58" fillId="36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" fontId="58" fillId="36" borderId="10" xfId="0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4" fontId="54" fillId="33" borderId="19" xfId="0" applyNumberFormat="1" applyFont="1" applyFill="1" applyBorder="1" applyAlignment="1">
      <alignment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" fontId="50" fillId="7" borderId="10" xfId="0" applyNumberFormat="1" applyFont="1" applyFill="1" applyBorder="1" applyAlignment="1">
      <alignment horizontal="center" vertical="center" wrapText="1"/>
    </xf>
    <xf numFmtId="4" fontId="60" fillId="36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56" fillId="7" borderId="10" xfId="0" applyFont="1" applyFill="1" applyBorder="1" applyAlignment="1">
      <alignment horizontal="right" vertical="center"/>
    </xf>
    <xf numFmtId="0" fontId="56" fillId="36" borderId="10" xfId="0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4" fillId="33" borderId="19" xfId="0" applyFont="1" applyFill="1" applyBorder="1" applyAlignment="1">
      <alignment horizontal="right" vertical="center" wrapText="1"/>
    </xf>
    <xf numFmtId="0" fontId="59" fillId="36" borderId="10" xfId="0" applyFont="1" applyFill="1" applyBorder="1" applyAlignment="1">
      <alignment horizontal="center" vertical="center" wrapText="1"/>
    </xf>
    <xf numFmtId="4" fontId="51" fillId="33" borderId="14" xfId="55" applyNumberFormat="1" applyFont="1" applyFill="1" applyBorder="1" applyAlignment="1">
      <alignment horizontal="center" vertical="center" wrapText="1"/>
      <protection/>
    </xf>
    <xf numFmtId="4" fontId="51" fillId="33" borderId="12" xfId="55" applyNumberFormat="1" applyFont="1" applyFill="1" applyBorder="1" applyAlignment="1">
      <alignment horizontal="center" vertical="center" wrapText="1"/>
      <protection/>
    </xf>
    <xf numFmtId="4" fontId="51" fillId="33" borderId="16" xfId="55" applyNumberFormat="1" applyFont="1" applyFill="1" applyBorder="1" applyAlignment="1">
      <alignment horizontal="center" vertical="center" wrapText="1"/>
      <protection/>
    </xf>
    <xf numFmtId="2" fontId="60" fillId="36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8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8.00390625" style="18" customWidth="1"/>
    <col min="2" max="2" width="19.140625" style="19" customWidth="1"/>
    <col min="3" max="3" width="9.28125" style="2" customWidth="1"/>
    <col min="4" max="4" width="13.8515625" style="2" customWidth="1"/>
    <col min="5" max="5" width="27.7109375" style="19" customWidth="1"/>
    <col min="6" max="6" width="14.421875" style="2" customWidth="1"/>
    <col min="7" max="7" width="9.140625" style="2" customWidth="1"/>
    <col min="8" max="8" width="10.7109375" style="2" customWidth="1"/>
    <col min="9" max="9" width="9.8515625" style="29" customWidth="1"/>
    <col min="10" max="10" width="12.00390625" style="30" hidden="1" customWidth="1"/>
    <col min="11" max="11" width="11.00390625" style="30" customWidth="1"/>
    <col min="12" max="12" width="15.57421875" style="30" hidden="1" customWidth="1"/>
    <col min="13" max="13" width="22.8515625" style="30" customWidth="1"/>
    <col min="14" max="14" width="16.28125" style="29" hidden="1" customWidth="1"/>
    <col min="15" max="15" width="17.57421875" style="2" customWidth="1"/>
    <col min="16" max="16" width="9.140625" style="2" customWidth="1"/>
    <col min="17" max="17" width="10.140625" style="2" bestFit="1" customWidth="1"/>
    <col min="18" max="16384" width="9.140625" style="2" customWidth="1"/>
  </cols>
  <sheetData>
    <row r="2" spans="1:15" ht="12.75" customHeight="1">
      <c r="A2" s="73" t="s">
        <v>29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</row>
    <row r="3" spans="1:15" ht="12.75" customHeight="1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16"/>
    </row>
    <row r="6" spans="1:14" ht="53.25" customHeight="1">
      <c r="A6" s="35" t="s">
        <v>25</v>
      </c>
      <c r="B6" s="35" t="s">
        <v>27</v>
      </c>
      <c r="C6" s="36" t="s">
        <v>0</v>
      </c>
      <c r="D6" s="36" t="s">
        <v>28</v>
      </c>
      <c r="E6" s="36" t="s">
        <v>2</v>
      </c>
      <c r="F6" s="36" t="s">
        <v>1</v>
      </c>
      <c r="G6" s="36" t="s">
        <v>9</v>
      </c>
      <c r="H6" s="37" t="s">
        <v>3</v>
      </c>
      <c r="I6" s="38" t="s">
        <v>4</v>
      </c>
      <c r="J6" s="39" t="s">
        <v>5</v>
      </c>
      <c r="K6" s="40" t="s">
        <v>6</v>
      </c>
      <c r="L6" s="39" t="s">
        <v>7</v>
      </c>
      <c r="M6" s="40" t="s">
        <v>43</v>
      </c>
      <c r="N6" s="45" t="s">
        <v>8</v>
      </c>
    </row>
    <row r="7" spans="1:14" s="27" customFormat="1" ht="60" customHeight="1">
      <c r="A7" s="46">
        <v>9</v>
      </c>
      <c r="B7" s="47" t="s">
        <v>47</v>
      </c>
      <c r="C7" s="48" t="s">
        <v>48</v>
      </c>
      <c r="D7" s="49" t="s">
        <v>49</v>
      </c>
      <c r="E7" s="49" t="s">
        <v>50</v>
      </c>
      <c r="F7" s="50" t="s">
        <v>51</v>
      </c>
      <c r="G7" s="50" t="s">
        <v>52</v>
      </c>
      <c r="H7" s="50" t="s">
        <v>53</v>
      </c>
      <c r="I7" s="28"/>
      <c r="J7" s="51">
        <v>955.6</v>
      </c>
      <c r="K7" s="79">
        <v>947.4</v>
      </c>
      <c r="L7" s="41">
        <f>I7*J7</f>
        <v>0</v>
      </c>
      <c r="M7" s="41">
        <f>I7*K7</f>
        <v>0</v>
      </c>
      <c r="N7" s="53">
        <v>1</v>
      </c>
    </row>
    <row r="8" spans="1:17" s="27" customFormat="1" ht="60" customHeight="1">
      <c r="A8" s="46">
        <v>10</v>
      </c>
      <c r="B8" s="47" t="s">
        <v>54</v>
      </c>
      <c r="C8" s="48" t="s">
        <v>55</v>
      </c>
      <c r="D8" s="49" t="s">
        <v>56</v>
      </c>
      <c r="E8" s="49" t="s">
        <v>57</v>
      </c>
      <c r="F8" s="50" t="s">
        <v>51</v>
      </c>
      <c r="G8" s="50" t="s">
        <v>41</v>
      </c>
      <c r="H8" s="50" t="s">
        <v>53</v>
      </c>
      <c r="I8" s="28"/>
      <c r="J8" s="54">
        <v>1011.4</v>
      </c>
      <c r="K8" s="66">
        <v>1002.7</v>
      </c>
      <c r="L8" s="41">
        <f aca="true" t="shared" si="0" ref="L8:L39">I8*J8</f>
        <v>0</v>
      </c>
      <c r="M8" s="41">
        <f aca="true" t="shared" si="1" ref="M8:M39">I8*K8</f>
        <v>0</v>
      </c>
      <c r="N8" s="53">
        <v>1</v>
      </c>
      <c r="Q8" s="34"/>
    </row>
    <row r="9" spans="1:17" s="27" customFormat="1" ht="60" customHeight="1">
      <c r="A9" s="46">
        <v>11</v>
      </c>
      <c r="B9" s="47" t="s">
        <v>58</v>
      </c>
      <c r="C9" s="48" t="s">
        <v>59</v>
      </c>
      <c r="D9" s="49" t="s">
        <v>60</v>
      </c>
      <c r="E9" s="49" t="s">
        <v>61</v>
      </c>
      <c r="F9" s="50" t="s">
        <v>51</v>
      </c>
      <c r="G9" s="50" t="s">
        <v>62</v>
      </c>
      <c r="H9" s="50" t="s">
        <v>53</v>
      </c>
      <c r="I9" s="28"/>
      <c r="J9" s="54">
        <v>1241.3</v>
      </c>
      <c r="K9" s="66">
        <v>1230.6</v>
      </c>
      <c r="L9" s="41">
        <f t="shared" si="0"/>
        <v>0</v>
      </c>
      <c r="M9" s="41">
        <f t="shared" si="1"/>
        <v>0</v>
      </c>
      <c r="N9" s="53">
        <v>1</v>
      </c>
      <c r="Q9" s="34"/>
    </row>
    <row r="10" spans="1:17" s="27" customFormat="1" ht="60" customHeight="1">
      <c r="A10" s="69">
        <v>14</v>
      </c>
      <c r="B10" s="70" t="s">
        <v>63</v>
      </c>
      <c r="C10" s="48" t="s">
        <v>64</v>
      </c>
      <c r="D10" s="49" t="s">
        <v>65</v>
      </c>
      <c r="E10" s="49" t="s">
        <v>66</v>
      </c>
      <c r="F10" s="71" t="s">
        <v>67</v>
      </c>
      <c r="G10" s="50" t="s">
        <v>68</v>
      </c>
      <c r="H10" s="50" t="s">
        <v>38</v>
      </c>
      <c r="I10" s="28"/>
      <c r="J10" s="51">
        <v>233.2</v>
      </c>
      <c r="K10" s="52">
        <v>346.29</v>
      </c>
      <c r="L10" s="41">
        <f>I10*J10</f>
        <v>0</v>
      </c>
      <c r="M10" s="41">
        <f t="shared" si="1"/>
        <v>0</v>
      </c>
      <c r="N10" s="67">
        <v>2</v>
      </c>
      <c r="Q10" s="34"/>
    </row>
    <row r="11" spans="1:14" s="27" customFormat="1" ht="53.25" customHeight="1">
      <c r="A11" s="69"/>
      <c r="B11" s="70"/>
      <c r="C11" s="48" t="s">
        <v>69</v>
      </c>
      <c r="D11" s="49" t="s">
        <v>65</v>
      </c>
      <c r="E11" s="49" t="s">
        <v>66</v>
      </c>
      <c r="F11" s="71"/>
      <c r="G11" s="50" t="s">
        <v>40</v>
      </c>
      <c r="H11" s="50" t="s">
        <v>38</v>
      </c>
      <c r="I11" s="28"/>
      <c r="J11" s="54">
        <v>1161.7</v>
      </c>
      <c r="K11" s="55">
        <v>1216.38</v>
      </c>
      <c r="L11" s="41">
        <f t="shared" si="0"/>
        <v>0</v>
      </c>
      <c r="M11" s="41">
        <f t="shared" si="1"/>
        <v>0</v>
      </c>
      <c r="N11" s="67"/>
    </row>
    <row r="12" spans="1:14" s="27" customFormat="1" ht="57" customHeight="1">
      <c r="A12" s="69"/>
      <c r="B12" s="70"/>
      <c r="C12" s="48" t="s">
        <v>70</v>
      </c>
      <c r="D12" s="49" t="s">
        <v>65</v>
      </c>
      <c r="E12" s="49" t="s">
        <v>66</v>
      </c>
      <c r="F12" s="71"/>
      <c r="G12" s="50" t="s">
        <v>71</v>
      </c>
      <c r="H12" s="50" t="s">
        <v>38</v>
      </c>
      <c r="I12" s="28"/>
      <c r="J12" s="54">
        <v>1912.7</v>
      </c>
      <c r="K12" s="55">
        <v>2159.2</v>
      </c>
      <c r="L12" s="41">
        <f t="shared" si="0"/>
        <v>0</v>
      </c>
      <c r="M12" s="41">
        <f t="shared" si="1"/>
        <v>0</v>
      </c>
      <c r="N12" s="67"/>
    </row>
    <row r="13" spans="1:14" s="27" customFormat="1" ht="16.5" customHeight="1">
      <c r="A13" s="68" t="s">
        <v>72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43">
        <f>L10+L11+L12</f>
        <v>0</v>
      </c>
      <c r="M13" s="43">
        <f>M10+M11+M12</f>
        <v>0</v>
      </c>
      <c r="N13" s="56"/>
    </row>
    <row r="14" spans="1:17" s="27" customFormat="1" ht="60" customHeight="1">
      <c r="A14" s="46">
        <v>17</v>
      </c>
      <c r="B14" s="47" t="s">
        <v>73</v>
      </c>
      <c r="C14" s="49" t="s">
        <v>74</v>
      </c>
      <c r="D14" s="49" t="s">
        <v>75</v>
      </c>
      <c r="E14" s="49" t="s">
        <v>76</v>
      </c>
      <c r="F14" s="50" t="s">
        <v>39</v>
      </c>
      <c r="G14" s="50" t="s">
        <v>77</v>
      </c>
      <c r="H14" s="50" t="s">
        <v>38</v>
      </c>
      <c r="I14" s="28"/>
      <c r="J14" s="57">
        <v>1800</v>
      </c>
      <c r="K14" s="66">
        <v>1784.5</v>
      </c>
      <c r="L14" s="41">
        <f t="shared" si="0"/>
        <v>0</v>
      </c>
      <c r="M14" s="41">
        <f t="shared" si="1"/>
        <v>0</v>
      </c>
      <c r="N14" s="53">
        <v>1</v>
      </c>
      <c r="Q14" s="34"/>
    </row>
    <row r="15" spans="1:17" s="27" customFormat="1" ht="60" customHeight="1">
      <c r="A15" s="46">
        <v>19</v>
      </c>
      <c r="B15" s="47" t="s">
        <v>78</v>
      </c>
      <c r="C15" s="49" t="s">
        <v>79</v>
      </c>
      <c r="D15" s="49" t="s">
        <v>80</v>
      </c>
      <c r="E15" s="49" t="s">
        <v>81</v>
      </c>
      <c r="F15" s="50" t="s">
        <v>82</v>
      </c>
      <c r="G15" s="50" t="s">
        <v>40</v>
      </c>
      <c r="H15" s="50" t="s">
        <v>83</v>
      </c>
      <c r="I15" s="28"/>
      <c r="J15" s="51">
        <v>70</v>
      </c>
      <c r="K15" s="52">
        <v>56.7</v>
      </c>
      <c r="L15" s="41">
        <f t="shared" si="0"/>
        <v>0</v>
      </c>
      <c r="M15" s="41">
        <f t="shared" si="1"/>
        <v>0</v>
      </c>
      <c r="N15" s="53">
        <v>3</v>
      </c>
      <c r="O15" s="42"/>
      <c r="Q15" s="34"/>
    </row>
    <row r="16" spans="1:17" s="27" customFormat="1" ht="60" customHeight="1">
      <c r="A16" s="46">
        <v>20</v>
      </c>
      <c r="B16" s="47" t="s">
        <v>84</v>
      </c>
      <c r="C16" s="48" t="s">
        <v>85</v>
      </c>
      <c r="D16" s="49" t="s">
        <v>86</v>
      </c>
      <c r="E16" s="49" t="s">
        <v>87</v>
      </c>
      <c r="F16" s="50" t="s">
        <v>88</v>
      </c>
      <c r="G16" s="50" t="s">
        <v>89</v>
      </c>
      <c r="H16" s="50" t="s">
        <v>38</v>
      </c>
      <c r="I16" s="28"/>
      <c r="J16" s="51">
        <v>409.5</v>
      </c>
      <c r="K16" s="52">
        <v>603.1</v>
      </c>
      <c r="L16" s="41">
        <f t="shared" si="0"/>
        <v>0</v>
      </c>
      <c r="M16" s="41">
        <f t="shared" si="1"/>
        <v>0</v>
      </c>
      <c r="N16" s="53">
        <v>3</v>
      </c>
      <c r="O16" s="42"/>
      <c r="Q16" s="34"/>
    </row>
    <row r="17" spans="1:15" s="27" customFormat="1" ht="53.25" customHeight="1">
      <c r="A17" s="69">
        <v>21</v>
      </c>
      <c r="B17" s="70" t="s">
        <v>90</v>
      </c>
      <c r="C17" s="49" t="s">
        <v>91</v>
      </c>
      <c r="D17" s="49" t="s">
        <v>92</v>
      </c>
      <c r="E17" s="49" t="s">
        <v>93</v>
      </c>
      <c r="F17" s="71" t="s">
        <v>42</v>
      </c>
      <c r="G17" s="50" t="s">
        <v>94</v>
      </c>
      <c r="H17" s="50" t="s">
        <v>38</v>
      </c>
      <c r="I17" s="28"/>
      <c r="J17" s="54">
        <v>1453.4</v>
      </c>
      <c r="K17" s="55">
        <v>1359.13</v>
      </c>
      <c r="L17" s="41">
        <f t="shared" si="0"/>
        <v>0</v>
      </c>
      <c r="M17" s="41">
        <f t="shared" si="1"/>
        <v>0</v>
      </c>
      <c r="N17" s="75">
        <v>4</v>
      </c>
      <c r="O17" s="42"/>
    </row>
    <row r="18" spans="1:15" s="27" customFormat="1" ht="57" customHeight="1">
      <c r="A18" s="69"/>
      <c r="B18" s="70"/>
      <c r="C18" s="49" t="s">
        <v>95</v>
      </c>
      <c r="D18" s="49" t="s">
        <v>92</v>
      </c>
      <c r="E18" s="49" t="s">
        <v>93</v>
      </c>
      <c r="F18" s="71"/>
      <c r="G18" s="50" t="s">
        <v>96</v>
      </c>
      <c r="H18" s="50" t="s">
        <v>38</v>
      </c>
      <c r="I18" s="28"/>
      <c r="J18" s="54">
        <v>6540.5</v>
      </c>
      <c r="K18" s="55">
        <v>6116.28</v>
      </c>
      <c r="L18" s="41">
        <f t="shared" si="0"/>
        <v>0</v>
      </c>
      <c r="M18" s="41">
        <f t="shared" si="1"/>
        <v>0</v>
      </c>
      <c r="N18" s="75"/>
      <c r="O18" s="42"/>
    </row>
    <row r="19" spans="1:14" s="27" customFormat="1" ht="16.5" customHeight="1">
      <c r="A19" s="68" t="s">
        <v>97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43">
        <f>L17+L18</f>
        <v>0</v>
      </c>
      <c r="M19" s="43">
        <f>M17+M18</f>
        <v>0</v>
      </c>
      <c r="N19" s="56"/>
    </row>
    <row r="20" spans="1:17" s="27" customFormat="1" ht="60" customHeight="1">
      <c r="A20" s="46">
        <v>22</v>
      </c>
      <c r="B20" s="47" t="s">
        <v>98</v>
      </c>
      <c r="C20" s="49" t="s">
        <v>99</v>
      </c>
      <c r="D20" s="49" t="s">
        <v>100</v>
      </c>
      <c r="E20" s="49" t="s">
        <v>101</v>
      </c>
      <c r="F20" s="50" t="s">
        <v>42</v>
      </c>
      <c r="G20" s="50" t="s">
        <v>68</v>
      </c>
      <c r="H20" s="50" t="s">
        <v>38</v>
      </c>
      <c r="I20" s="28"/>
      <c r="J20" s="58">
        <v>684.9</v>
      </c>
      <c r="K20" s="52">
        <v>640.28</v>
      </c>
      <c r="L20" s="41">
        <f t="shared" si="0"/>
        <v>0</v>
      </c>
      <c r="M20" s="41">
        <f t="shared" si="1"/>
        <v>0</v>
      </c>
      <c r="N20" s="53">
        <v>4</v>
      </c>
      <c r="Q20" s="34"/>
    </row>
    <row r="21" spans="1:14" s="27" customFormat="1" ht="53.25" customHeight="1">
      <c r="A21" s="69">
        <v>25</v>
      </c>
      <c r="B21" s="70" t="s">
        <v>102</v>
      </c>
      <c r="C21" s="48" t="s">
        <v>103</v>
      </c>
      <c r="D21" s="49" t="s">
        <v>104</v>
      </c>
      <c r="E21" s="49" t="s">
        <v>105</v>
      </c>
      <c r="F21" s="71" t="s">
        <v>106</v>
      </c>
      <c r="G21" s="50" t="s">
        <v>94</v>
      </c>
      <c r="H21" s="50" t="s">
        <v>38</v>
      </c>
      <c r="I21" s="28"/>
      <c r="J21" s="51">
        <v>539.3</v>
      </c>
      <c r="K21" s="52">
        <v>533.38</v>
      </c>
      <c r="L21" s="41">
        <f t="shared" si="0"/>
        <v>0</v>
      </c>
      <c r="M21" s="41">
        <f t="shared" si="1"/>
        <v>0</v>
      </c>
      <c r="N21" s="67">
        <v>2</v>
      </c>
    </row>
    <row r="22" spans="1:14" s="27" customFormat="1" ht="57" customHeight="1">
      <c r="A22" s="69"/>
      <c r="B22" s="70"/>
      <c r="C22" s="48" t="s">
        <v>107</v>
      </c>
      <c r="D22" s="49" t="s">
        <v>104</v>
      </c>
      <c r="E22" s="49" t="s">
        <v>105</v>
      </c>
      <c r="F22" s="71"/>
      <c r="G22" s="50" t="s">
        <v>96</v>
      </c>
      <c r="H22" s="50" t="s">
        <v>38</v>
      </c>
      <c r="I22" s="28"/>
      <c r="J22" s="54">
        <v>1220.6</v>
      </c>
      <c r="K22" s="55">
        <v>1727.58</v>
      </c>
      <c r="L22" s="41">
        <f t="shared" si="0"/>
        <v>0</v>
      </c>
      <c r="M22" s="41">
        <f t="shared" si="1"/>
        <v>0</v>
      </c>
      <c r="N22" s="67"/>
    </row>
    <row r="23" spans="1:14" s="27" customFormat="1" ht="16.5" customHeight="1">
      <c r="A23" s="68" t="s">
        <v>108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43">
        <f>L21+L22</f>
        <v>0</v>
      </c>
      <c r="M23" s="43">
        <f>M21+M22</f>
        <v>0</v>
      </c>
      <c r="N23" s="56"/>
    </row>
    <row r="24" spans="1:17" s="27" customFormat="1" ht="60" customHeight="1">
      <c r="A24" s="46">
        <v>26</v>
      </c>
      <c r="B24" s="47" t="s">
        <v>109</v>
      </c>
      <c r="C24" s="48" t="s">
        <v>110</v>
      </c>
      <c r="D24" s="49" t="s">
        <v>111</v>
      </c>
      <c r="E24" s="49" t="s">
        <v>66</v>
      </c>
      <c r="F24" s="50" t="s">
        <v>112</v>
      </c>
      <c r="G24" s="50" t="s">
        <v>41</v>
      </c>
      <c r="H24" s="50" t="s">
        <v>38</v>
      </c>
      <c r="I24" s="28"/>
      <c r="J24" s="57">
        <v>1130</v>
      </c>
      <c r="K24" s="55">
        <v>1087.09</v>
      </c>
      <c r="L24" s="41">
        <f t="shared" si="0"/>
        <v>0</v>
      </c>
      <c r="M24" s="41">
        <f t="shared" si="1"/>
        <v>0</v>
      </c>
      <c r="N24" s="60">
        <v>3</v>
      </c>
      <c r="Q24" s="34"/>
    </row>
    <row r="25" spans="1:14" s="27" customFormat="1" ht="53.25" customHeight="1">
      <c r="A25" s="69">
        <v>29</v>
      </c>
      <c r="B25" s="70" t="s">
        <v>113</v>
      </c>
      <c r="C25" s="48" t="s">
        <v>114</v>
      </c>
      <c r="D25" s="49" t="s">
        <v>115</v>
      </c>
      <c r="E25" s="49" t="s">
        <v>105</v>
      </c>
      <c r="F25" s="71" t="s">
        <v>42</v>
      </c>
      <c r="G25" s="50" t="s">
        <v>94</v>
      </c>
      <c r="H25" s="50" t="s">
        <v>38</v>
      </c>
      <c r="I25" s="28"/>
      <c r="J25" s="54">
        <v>5450.7</v>
      </c>
      <c r="K25" s="55">
        <v>5223.11</v>
      </c>
      <c r="L25" s="41">
        <f t="shared" si="0"/>
        <v>0</v>
      </c>
      <c r="M25" s="41">
        <f t="shared" si="1"/>
        <v>0</v>
      </c>
      <c r="N25" s="67">
        <v>2</v>
      </c>
    </row>
    <row r="26" spans="1:14" s="27" customFormat="1" ht="57" customHeight="1">
      <c r="A26" s="69"/>
      <c r="B26" s="70"/>
      <c r="C26" s="48" t="s">
        <v>116</v>
      </c>
      <c r="D26" s="49" t="s">
        <v>115</v>
      </c>
      <c r="E26" s="49" t="s">
        <v>105</v>
      </c>
      <c r="F26" s="71"/>
      <c r="G26" s="50" t="s">
        <v>41</v>
      </c>
      <c r="H26" s="50" t="s">
        <v>38</v>
      </c>
      <c r="I26" s="28"/>
      <c r="J26" s="54">
        <v>10452.2</v>
      </c>
      <c r="K26" s="55">
        <v>10016.21</v>
      </c>
      <c r="L26" s="41">
        <f t="shared" si="0"/>
        <v>0</v>
      </c>
      <c r="M26" s="41">
        <f t="shared" si="1"/>
        <v>0</v>
      </c>
      <c r="N26" s="67"/>
    </row>
    <row r="27" spans="1:14" s="27" customFormat="1" ht="16.5" customHeight="1">
      <c r="A27" s="68" t="s">
        <v>117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43">
        <f>L25+L26</f>
        <v>0</v>
      </c>
      <c r="M27" s="43">
        <f>M25+M26</f>
        <v>0</v>
      </c>
      <c r="N27" s="56"/>
    </row>
    <row r="28" spans="1:14" s="27" customFormat="1" ht="53.25" customHeight="1">
      <c r="A28" s="69">
        <v>33</v>
      </c>
      <c r="B28" s="70" t="s">
        <v>118</v>
      </c>
      <c r="C28" s="49" t="s">
        <v>119</v>
      </c>
      <c r="D28" s="49" t="s">
        <v>120</v>
      </c>
      <c r="E28" s="49" t="s">
        <v>121</v>
      </c>
      <c r="F28" s="71" t="s">
        <v>122</v>
      </c>
      <c r="G28" s="50" t="s">
        <v>96</v>
      </c>
      <c r="H28" s="50" t="s">
        <v>38</v>
      </c>
      <c r="I28" s="28"/>
      <c r="J28" s="54">
        <v>2458.5</v>
      </c>
      <c r="K28" s="55">
        <v>1757</v>
      </c>
      <c r="L28" s="41">
        <f t="shared" si="0"/>
        <v>0</v>
      </c>
      <c r="M28" s="41">
        <f t="shared" si="1"/>
        <v>0</v>
      </c>
      <c r="N28" s="67">
        <v>2</v>
      </c>
    </row>
    <row r="29" spans="1:14" s="27" customFormat="1" ht="57" customHeight="1">
      <c r="A29" s="69"/>
      <c r="B29" s="70"/>
      <c r="C29" s="49" t="s">
        <v>123</v>
      </c>
      <c r="D29" s="49" t="s">
        <v>120</v>
      </c>
      <c r="E29" s="49" t="s">
        <v>121</v>
      </c>
      <c r="F29" s="71"/>
      <c r="G29" s="50" t="s">
        <v>68</v>
      </c>
      <c r="H29" s="50" t="s">
        <v>38</v>
      </c>
      <c r="I29" s="28"/>
      <c r="J29" s="54">
        <v>4917.2</v>
      </c>
      <c r="K29" s="55">
        <v>3394.15</v>
      </c>
      <c r="L29" s="41">
        <f t="shared" si="0"/>
        <v>0</v>
      </c>
      <c r="M29" s="41">
        <f t="shared" si="1"/>
        <v>0</v>
      </c>
      <c r="N29" s="67"/>
    </row>
    <row r="30" spans="1:14" s="27" customFormat="1" ht="16.5" customHeight="1">
      <c r="A30" s="68" t="s">
        <v>124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43">
        <f>L28+L29</f>
        <v>0</v>
      </c>
      <c r="M30" s="43">
        <f>M28+M29</f>
        <v>0</v>
      </c>
      <c r="N30" s="56"/>
    </row>
    <row r="31" spans="1:17" s="27" customFormat="1" ht="60" customHeight="1">
      <c r="A31" s="47">
        <v>34</v>
      </c>
      <c r="B31" s="47" t="s">
        <v>125</v>
      </c>
      <c r="C31" s="49" t="s">
        <v>126</v>
      </c>
      <c r="D31" s="49" t="s">
        <v>127</v>
      </c>
      <c r="E31" s="49" t="s">
        <v>128</v>
      </c>
      <c r="F31" s="50" t="s">
        <v>129</v>
      </c>
      <c r="G31" s="50" t="s">
        <v>130</v>
      </c>
      <c r="H31" s="50" t="s">
        <v>131</v>
      </c>
      <c r="I31" s="28"/>
      <c r="J31" s="51">
        <v>3.5</v>
      </c>
      <c r="K31" s="52">
        <v>1.49</v>
      </c>
      <c r="L31" s="41">
        <f t="shared" si="0"/>
        <v>0</v>
      </c>
      <c r="M31" s="41">
        <f t="shared" si="1"/>
        <v>0</v>
      </c>
      <c r="N31" s="53">
        <v>2</v>
      </c>
      <c r="Q31" s="34"/>
    </row>
    <row r="32" spans="1:14" s="27" customFormat="1" ht="53.25" customHeight="1">
      <c r="A32" s="69">
        <v>35</v>
      </c>
      <c r="B32" s="70" t="s">
        <v>132</v>
      </c>
      <c r="C32" s="49" t="s">
        <v>133</v>
      </c>
      <c r="D32" s="49" t="s">
        <v>134</v>
      </c>
      <c r="E32" s="49" t="s">
        <v>135</v>
      </c>
      <c r="F32" s="71" t="s">
        <v>42</v>
      </c>
      <c r="G32" s="50" t="s">
        <v>136</v>
      </c>
      <c r="H32" s="50" t="s">
        <v>38</v>
      </c>
      <c r="I32" s="28"/>
      <c r="J32" s="54">
        <v>1270.6</v>
      </c>
      <c r="K32" s="52">
        <v>847</v>
      </c>
      <c r="L32" s="41">
        <f t="shared" si="0"/>
        <v>0</v>
      </c>
      <c r="M32" s="41">
        <f t="shared" si="1"/>
        <v>0</v>
      </c>
      <c r="N32" s="67">
        <v>4</v>
      </c>
    </row>
    <row r="33" spans="1:14" s="27" customFormat="1" ht="57" customHeight="1">
      <c r="A33" s="69"/>
      <c r="B33" s="70"/>
      <c r="C33" s="49" t="s">
        <v>137</v>
      </c>
      <c r="D33" s="49" t="s">
        <v>134</v>
      </c>
      <c r="E33" s="49" t="s">
        <v>138</v>
      </c>
      <c r="F33" s="71"/>
      <c r="G33" s="50" t="s">
        <v>68</v>
      </c>
      <c r="H33" s="50" t="s">
        <v>38</v>
      </c>
      <c r="I33" s="28"/>
      <c r="J33" s="54">
        <v>2908.2</v>
      </c>
      <c r="K33" s="55">
        <v>1305.15</v>
      </c>
      <c r="L33" s="41">
        <f>I33*J33</f>
        <v>0</v>
      </c>
      <c r="M33" s="41">
        <f t="shared" si="1"/>
        <v>0</v>
      </c>
      <c r="N33" s="67"/>
    </row>
    <row r="34" spans="1:14" s="27" customFormat="1" ht="16.5" customHeight="1">
      <c r="A34" s="68" t="s">
        <v>139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43">
        <f>L32+L33</f>
        <v>0</v>
      </c>
      <c r="M34" s="65">
        <f>M32+M33</f>
        <v>0</v>
      </c>
      <c r="N34" s="56"/>
    </row>
    <row r="35" spans="1:14" s="27" customFormat="1" ht="53.25" customHeight="1">
      <c r="A35" s="69">
        <v>39</v>
      </c>
      <c r="B35" s="70" t="s">
        <v>140</v>
      </c>
      <c r="C35" s="48" t="s">
        <v>141</v>
      </c>
      <c r="D35" s="49" t="s">
        <v>142</v>
      </c>
      <c r="E35" s="49" t="s">
        <v>143</v>
      </c>
      <c r="F35" s="71" t="s">
        <v>144</v>
      </c>
      <c r="G35" s="50" t="s">
        <v>145</v>
      </c>
      <c r="H35" s="50" t="s">
        <v>53</v>
      </c>
      <c r="I35" s="28"/>
      <c r="J35" s="54">
        <v>10475.3</v>
      </c>
      <c r="K35" s="55">
        <v>10289.88</v>
      </c>
      <c r="L35" s="41">
        <f t="shared" si="0"/>
        <v>0</v>
      </c>
      <c r="M35" s="41">
        <f t="shared" si="1"/>
        <v>0</v>
      </c>
      <c r="N35" s="67">
        <v>3</v>
      </c>
    </row>
    <row r="36" spans="1:14" s="27" customFormat="1" ht="57" customHeight="1">
      <c r="A36" s="69"/>
      <c r="B36" s="70"/>
      <c r="C36" s="48" t="s">
        <v>146</v>
      </c>
      <c r="D36" s="49" t="s">
        <v>147</v>
      </c>
      <c r="E36" s="49" t="s">
        <v>143</v>
      </c>
      <c r="F36" s="71"/>
      <c r="G36" s="50" t="s">
        <v>148</v>
      </c>
      <c r="H36" s="50" t="s">
        <v>53</v>
      </c>
      <c r="I36" s="28"/>
      <c r="J36" s="54">
        <v>31467.8</v>
      </c>
      <c r="K36" s="55">
        <v>30910.81</v>
      </c>
      <c r="L36" s="41">
        <f t="shared" si="0"/>
        <v>0</v>
      </c>
      <c r="M36" s="41">
        <f t="shared" si="1"/>
        <v>0</v>
      </c>
      <c r="N36" s="67"/>
    </row>
    <row r="37" spans="1:14" s="27" customFormat="1" ht="16.5" customHeight="1">
      <c r="A37" s="68" t="s">
        <v>149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43">
        <f>L35+L36</f>
        <v>0</v>
      </c>
      <c r="M37" s="65">
        <f>M35+M36</f>
        <v>0</v>
      </c>
      <c r="N37" s="56"/>
    </row>
    <row r="38" spans="1:17" s="27" customFormat="1" ht="60" customHeight="1">
      <c r="A38" s="46">
        <v>42</v>
      </c>
      <c r="B38" s="47" t="s">
        <v>150</v>
      </c>
      <c r="C38" s="48" t="s">
        <v>151</v>
      </c>
      <c r="D38" s="49" t="s">
        <v>152</v>
      </c>
      <c r="E38" s="49" t="s">
        <v>153</v>
      </c>
      <c r="F38" s="50" t="s">
        <v>154</v>
      </c>
      <c r="G38" s="50" t="s">
        <v>96</v>
      </c>
      <c r="H38" s="50" t="s">
        <v>155</v>
      </c>
      <c r="I38" s="28"/>
      <c r="J38" s="51">
        <v>253.83</v>
      </c>
      <c r="K38" s="52">
        <v>241.79</v>
      </c>
      <c r="L38" s="41">
        <f t="shared" si="0"/>
        <v>0</v>
      </c>
      <c r="M38" s="41">
        <f t="shared" si="1"/>
        <v>0</v>
      </c>
      <c r="N38" s="53">
        <v>3</v>
      </c>
      <c r="Q38" s="34"/>
    </row>
    <row r="39" spans="1:17" s="27" customFormat="1" ht="60" customHeight="1">
      <c r="A39" s="46">
        <v>43</v>
      </c>
      <c r="B39" s="47" t="s">
        <v>156</v>
      </c>
      <c r="C39" s="48" t="s">
        <v>157</v>
      </c>
      <c r="D39" s="49" t="s">
        <v>158</v>
      </c>
      <c r="E39" s="49" t="s">
        <v>159</v>
      </c>
      <c r="F39" s="50" t="s">
        <v>160</v>
      </c>
      <c r="G39" s="50" t="s">
        <v>161</v>
      </c>
      <c r="H39" s="50" t="s">
        <v>53</v>
      </c>
      <c r="I39" s="28"/>
      <c r="J39" s="54">
        <v>22224</v>
      </c>
      <c r="K39" s="59">
        <v>21218.54</v>
      </c>
      <c r="L39" s="41">
        <f t="shared" si="0"/>
        <v>0</v>
      </c>
      <c r="M39" s="41">
        <f t="shared" si="1"/>
        <v>0</v>
      </c>
      <c r="N39" s="53">
        <v>3</v>
      </c>
      <c r="Q39" s="34"/>
    </row>
    <row r="40" spans="1:14" ht="15.75" customHeight="1">
      <c r="A40" s="74" t="s">
        <v>10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61">
        <f>L7+L8+L9+L13+L14+L15+L16+L19+L20+L23+L24+L27+L30+L31+L34+L37</f>
        <v>0</v>
      </c>
      <c r="M40" s="62">
        <f>M7+M8+M9+M13+M14+M15+M16+M19+M20+M23+M24+M27+M30+M31+M34+M37+M38+M39</f>
        <v>0</v>
      </c>
      <c r="N40" s="44"/>
    </row>
    <row r="41" spans="1:14" ht="11.25" customHeight="1">
      <c r="A41" s="72" t="s">
        <v>11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63">
        <f>L40*0.1</f>
        <v>0</v>
      </c>
      <c r="M41" s="64">
        <f>M40*0.1</f>
        <v>0</v>
      </c>
      <c r="N41" s="31"/>
    </row>
    <row r="42" spans="1:14" ht="16.5" customHeight="1">
      <c r="A42" s="72" t="s">
        <v>12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63">
        <f>L40+L41</f>
        <v>0</v>
      </c>
      <c r="M42" s="64">
        <f>M41+M40</f>
        <v>0</v>
      </c>
      <c r="N42" s="31"/>
    </row>
    <row r="48" spans="9:14" s="20" customFormat="1" ht="12.75">
      <c r="I48" s="29"/>
      <c r="J48" s="30"/>
      <c r="K48" s="30"/>
      <c r="L48" s="30"/>
      <c r="M48" s="30"/>
      <c r="N48" s="29"/>
    </row>
  </sheetData>
  <sheetProtection/>
  <mergeCells count="40">
    <mergeCell ref="A2:N2"/>
    <mergeCell ref="A3:N3"/>
    <mergeCell ref="A40:K40"/>
    <mergeCell ref="A17:A18"/>
    <mergeCell ref="B17:B18"/>
    <mergeCell ref="A19:K19"/>
    <mergeCell ref="F17:F18"/>
    <mergeCell ref="N17:N18"/>
    <mergeCell ref="A13:K13"/>
    <mergeCell ref="A23:K23"/>
    <mergeCell ref="A42:K42"/>
    <mergeCell ref="A41:K41"/>
    <mergeCell ref="A10:A12"/>
    <mergeCell ref="B10:B12"/>
    <mergeCell ref="F10:F12"/>
    <mergeCell ref="N10:N12"/>
    <mergeCell ref="A21:A22"/>
    <mergeCell ref="B21:B22"/>
    <mergeCell ref="F21:F22"/>
    <mergeCell ref="N21:N22"/>
    <mergeCell ref="F35:F36"/>
    <mergeCell ref="A25:A26"/>
    <mergeCell ref="B25:B26"/>
    <mergeCell ref="F25:F26"/>
    <mergeCell ref="N25:N26"/>
    <mergeCell ref="A27:K27"/>
    <mergeCell ref="A28:A29"/>
    <mergeCell ref="B28:B29"/>
    <mergeCell ref="F28:F29"/>
    <mergeCell ref="N28:N29"/>
    <mergeCell ref="N35:N36"/>
    <mergeCell ref="A30:K30"/>
    <mergeCell ref="A37:K37"/>
    <mergeCell ref="A32:A33"/>
    <mergeCell ref="B32:B33"/>
    <mergeCell ref="F32:F33"/>
    <mergeCell ref="N32:N33"/>
    <mergeCell ref="A34:K34"/>
    <mergeCell ref="A35:A36"/>
    <mergeCell ref="B35:B36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2" t="s">
        <v>13</v>
      </c>
      <c r="C2" s="32"/>
      <c r="D2" s="32"/>
      <c r="E2" s="33" t="s">
        <v>46</v>
      </c>
    </row>
    <row r="4" ht="15" thickBot="1"/>
    <row r="5" spans="2:7" ht="36.75" thickBot="1">
      <c r="B5" s="3" t="s">
        <v>14</v>
      </c>
      <c r="C5" s="4" t="s">
        <v>44</v>
      </c>
      <c r="E5" s="23" t="s">
        <v>34</v>
      </c>
      <c r="F5" s="24" t="s">
        <v>35</v>
      </c>
      <c r="G5" s="25" t="s">
        <v>36</v>
      </c>
    </row>
    <row r="6" spans="2:7" ht="15" thickBot="1">
      <c r="B6" s="5"/>
      <c r="C6" s="6"/>
      <c r="E6" s="10">
        <f>specifikacija!L40</f>
        <v>0</v>
      </c>
      <c r="F6" s="11">
        <f>specifikacija!M40</f>
        <v>0</v>
      </c>
      <c r="G6" s="12">
        <f>specifikacija!M42</f>
        <v>0</v>
      </c>
    </row>
    <row r="7" spans="2:7" ht="36.75" thickBot="1">
      <c r="B7" s="3" t="s">
        <v>15</v>
      </c>
      <c r="C7" s="7" t="s">
        <v>31</v>
      </c>
      <c r="E7" s="76" t="s">
        <v>37</v>
      </c>
      <c r="F7" s="77"/>
      <c r="G7" s="78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16</v>
      </c>
      <c r="C9" s="7" t="s">
        <v>26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17</v>
      </c>
      <c r="C11" s="7" t="s">
        <v>21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18</v>
      </c>
      <c r="C13" s="4" t="s">
        <v>32</v>
      </c>
      <c r="E13" s="8" t="s">
        <v>23</v>
      </c>
      <c r="F13" s="26">
        <f>SUBTOTAL(101,specifikacija!N7:N18)</f>
        <v>2</v>
      </c>
      <c r="G13" s="5"/>
    </row>
    <row r="14" spans="2:7" ht="14.25">
      <c r="B14" s="5"/>
      <c r="C14" s="6"/>
      <c r="E14" s="6"/>
      <c r="F14" s="6"/>
      <c r="G14" s="5"/>
    </row>
    <row r="15" spans="2:6" ht="38.25">
      <c r="B15" s="3" t="s">
        <v>19</v>
      </c>
      <c r="C15" s="4" t="s">
        <v>45</v>
      </c>
      <c r="E15" s="8" t="s">
        <v>24</v>
      </c>
      <c r="F15" s="7" t="s">
        <v>22</v>
      </c>
    </row>
    <row r="16" spans="2:3" ht="14.25">
      <c r="B16" s="5"/>
      <c r="C16" s="6"/>
    </row>
    <row r="17" spans="2:3" ht="15">
      <c r="B17" s="21" t="s">
        <v>30</v>
      </c>
      <c r="C17" s="22" t="s">
        <v>33</v>
      </c>
    </row>
    <row r="18" spans="2:3" ht="14.25">
      <c r="B18" s="5"/>
      <c r="C18" s="6"/>
    </row>
    <row r="19" spans="2:3" ht="15">
      <c r="B19" s="3" t="s">
        <v>20</v>
      </c>
      <c r="C19" s="9">
        <v>33600000</v>
      </c>
    </row>
    <row r="25" ht="14.25">
      <c r="G25" s="17"/>
    </row>
    <row r="26" ht="14.25">
      <c r="G26" s="17"/>
    </row>
    <row r="27" ht="14.25">
      <c r="G27" s="17"/>
    </row>
    <row r="28" ht="14.25">
      <c r="G28" s="17"/>
    </row>
    <row r="29" ht="14.25">
      <c r="G29" s="17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2019-06-17T11:32:31Z</dcterms:modified>
  <cp:category/>
  <cp:version/>
  <cp:contentType/>
  <cp:contentStatus/>
</cp:coreProperties>
</file>