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36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<sst xmlns="http://schemas.openxmlformats.org/spreadsheetml/2006/main" count="152" uniqueCount="135">
  <si>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</si>
  <si>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</si>
  <si>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</si>
  <si>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</si>
  <si>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</si>
  <si>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</si>
  <si>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</si>
  <si>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</si>
  <si>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</si>
  <si>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</si>
  <si>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</si>
  <si>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</si>
  <si>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</si>
  <si>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</si>
  <si>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</si>
  <si>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</si>
  <si>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</si>
  <si>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</si>
  <si>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</si>
  <si>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</si>
  <si>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</si>
  <si>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</si>
  <si>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</si>
  <si>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Централизована</t>
  </si>
  <si>
    <t>Отворени</t>
  </si>
  <si>
    <t>Предмет набавке</t>
  </si>
  <si>
    <t>УКУПНА ВРЕДНОСТ БЕЗ ПДВ</t>
  </si>
  <si>
    <t>ИЗНОС ПДВ</t>
  </si>
  <si>
    <t>УКУПНА ВРЕДНОСТ СА ПДВ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</si>
  <si>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</si>
  <si>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</si>
  <si>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</si>
  <si>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</si>
  <si>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Друга добра</t>
  </si>
  <si>
    <t>Број партије</t>
  </si>
  <si>
    <t>Заштићени назив понуђеног лека</t>
  </si>
  <si>
    <t>Јачина/ концентрација лека</t>
  </si>
  <si>
    <t>prašak za rastvor za infuziju</t>
  </si>
  <si>
    <t>bočica</t>
  </si>
  <si>
    <t>rastvor za injekciju</t>
  </si>
  <si>
    <t>ampula</t>
  </si>
  <si>
    <t>bočica staklena</t>
  </si>
  <si>
    <t>injekcioni špric</t>
  </si>
  <si>
    <t>Fresenius Kabi AB</t>
  </si>
  <si>
    <t>emulzija za infuziju</t>
  </si>
  <si>
    <t>bočica/ liobočica</t>
  </si>
  <si>
    <t>rastvor za infuziju</t>
  </si>
  <si>
    <t>prašak i rastvarač za rastvor za injekciju/ infuziju</t>
  </si>
  <si>
    <t>CSL Behring GmbH</t>
  </si>
  <si>
    <t>koncentrat za rastvor za infuziju</t>
  </si>
  <si>
    <t>ml</t>
  </si>
  <si>
    <t>Јединична цена</t>
  </si>
  <si>
    <t>PHARMASWISS D.O.O.</t>
  </si>
  <si>
    <t xml:space="preserve">makrogol 4000 </t>
  </si>
  <si>
    <t>3125300</t>
  </si>
  <si>
    <t>Fortrans</t>
  </si>
  <si>
    <t>Beaufour Ipsen Industrie</t>
  </si>
  <si>
    <t>prašak za oralni rastvor</t>
  </si>
  <si>
    <t xml:space="preserve">74 g </t>
  </si>
  <si>
    <t>kesica</t>
  </si>
  <si>
    <t>23</t>
  </si>
  <si>
    <t>retinol, fitomenadion, ergokalciferol, tokoferol (135,3 mcg/ml + 20 mcg/ml + 1 mcg/ml + 0,64 mg/ml)</t>
  </si>
  <si>
    <t>0050150</t>
  </si>
  <si>
    <t>Vitalipid N Infant</t>
  </si>
  <si>
    <t>koncentrat za emulziju za infuziju</t>
  </si>
  <si>
    <t>10 ml (135,3 mcg/ml + 20 mcg/ml + 1 mcg/ml + 0,64 mg/ml)</t>
  </si>
  <si>
    <t>24</t>
  </si>
  <si>
    <t>retinol, fitomenadion, ergokalciferol, tokoferol (194,1 mcg/ml + 15 mcg/ml + 0,5 mcg/ml + 0,91 mg/ml)</t>
  </si>
  <si>
    <t>0050151</t>
  </si>
  <si>
    <t>Vitalipid N Adult</t>
  </si>
  <si>
    <t>10 ml (194,1 mcg/ml + 15 mcg/ml + 0,5 mcg/ml + 0,91 mg/ml)</t>
  </si>
  <si>
    <t>28</t>
  </si>
  <si>
    <t>antitrombin III 500 i.j.</t>
  </si>
  <si>
    <t>0062170  0062163  0062161</t>
  </si>
  <si>
    <t>Kybernin P 500; Atenativ 500; Antitrombin III Baxter</t>
  </si>
  <si>
    <t>CSL Behring GmbH; Octapharma AB; Baxter AG</t>
  </si>
  <si>
    <t>500 i.j.</t>
  </si>
  <si>
    <t>52</t>
  </si>
  <si>
    <t>fibrinogen, koagulacioni faktor XIII, humani,  aprotinin, trombin, kalcijum hlorid (90 mg + 60 U + 1000 KIU + 500 i.j.+ 5,9 mg)/ml</t>
  </si>
  <si>
    <t>9067081</t>
  </si>
  <si>
    <t>Beriplast P Combi-Set 1ml</t>
  </si>
  <si>
    <t>prašak i rastvarač za lepak za tkivo</t>
  </si>
  <si>
    <t>4 po 1 ml (90 mg + 60 U + 1000 KIU + 500 i.j.+ 5,9 mg)/ml</t>
  </si>
  <si>
    <t>set</t>
  </si>
  <si>
    <t>fibrinogen, koagulacioni faktor XIII, humani,  aprotinin, trombin, kalcijum hlorid (270 mg + 180 U + 3000 KIU + 1500 i.j.+ 17,7 mg)/3 ml</t>
  </si>
  <si>
    <t>9067082</t>
  </si>
  <si>
    <t>Beriplast P Combi-Set 3ml</t>
  </si>
  <si>
    <t>4 po 3 ml (270 mg + 180 U + 3000 KIU + 1500 i.j.+ 17,7 mg)/3 ml</t>
  </si>
  <si>
    <t>67</t>
  </si>
  <si>
    <t>alanin, arginin, asparaginska kiselina, cistein, glutaminska kiselina, glicin, histidin, izoleucin, leucin, lizin, metionin, fenilalanin, prolin, serin, taurin, treonin, triptofan, tirozin, valin</t>
  </si>
  <si>
    <t>0174041</t>
  </si>
  <si>
    <t>Vaminolact</t>
  </si>
  <si>
    <t>Fresenius Kabi Austria GmbH</t>
  </si>
  <si>
    <t>100 ml (6,3g/l + 4,1g/l + 4,1g/l + 1g/l + 7,1g/l + 2,1g/l + 2,1g/l + 3,1g/l + 7g/l + 5,6g/l + 1,3g/l + 2,7g/l + 5,6g/l + 3,8g/l + 300 mg/l + 3,6g/l + 1,4g/l + 500 mg/l + 3,6g/l)</t>
  </si>
  <si>
    <t>boca staklena</t>
  </si>
  <si>
    <t>71</t>
  </si>
  <si>
    <t>sojino ulje, fosfolipidi, glicerol 10%</t>
  </si>
  <si>
    <t>0171110</t>
  </si>
  <si>
    <t>Lipovenoes 10% PLR</t>
  </si>
  <si>
    <t xml:space="preserve">500 ml </t>
  </si>
  <si>
    <t>83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</si>
  <si>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</t>
  </si>
  <si>
    <t>0171301</t>
  </si>
  <si>
    <t>Kabiven</t>
  </si>
  <si>
    <t>Fresenius Kabi AB; Fresenius Kabi Austria GmbH</t>
  </si>
  <si>
    <t>1540 ml (1400 kcal)</t>
  </si>
  <si>
    <t>135</t>
  </si>
  <si>
    <t>alanil glutamin 100 ml</t>
  </si>
  <si>
    <t>0174050</t>
  </si>
  <si>
    <t>Dipeptiven</t>
  </si>
  <si>
    <t>100 ml (20 g/100 ml)</t>
  </si>
  <si>
    <t>boca</t>
  </si>
  <si>
    <t>tiamin, riboflavin, nikotinamid, piridoksin, pantotenska kiselina, askorbinska kiselina, biotin, folna kiselina, cijanokobalamin, 10 ml</t>
  </si>
  <si>
    <t>0052720</t>
  </si>
  <si>
    <t>Soluvit N</t>
  </si>
  <si>
    <t>10 ml (2,5 mg + 3,6 mg + 40 mg + 4 mg+ 15 mg + 100 mg + 60 mcg + 0,4 mg + 5 mcg)</t>
  </si>
  <si>
    <t>189</t>
  </si>
  <si>
    <t>lanreotid 90 mg</t>
  </si>
  <si>
    <t>0049232</t>
  </si>
  <si>
    <t>Somatuline</t>
  </si>
  <si>
    <t>Ipsen Pharma Biotech</t>
  </si>
  <si>
    <t>90 mg</t>
  </si>
  <si>
    <t>190</t>
  </si>
  <si>
    <t>lanreotid 120 mg</t>
  </si>
  <si>
    <t>0049233</t>
  </si>
  <si>
    <t>120 mg</t>
  </si>
  <si>
    <t>303</t>
  </si>
  <si>
    <t>toksin clostridium botulinum tip A</t>
  </si>
  <si>
    <t>0082111</t>
  </si>
  <si>
    <t>Dysport</t>
  </si>
  <si>
    <t>Ipsen Biopharm Limited</t>
  </si>
  <si>
    <t>prašak za rastvor za injekciju</t>
  </si>
  <si>
    <t>500LD50jed.</t>
  </si>
  <si>
    <t>404-1-110/17-23</t>
  </si>
  <si>
    <t>Лекови са Листе Б и Листе Д Листе лекова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</si>
</sst>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#,##0.0000"/>
    <numFmt numFmtId="188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1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4" fontId="49" fillId="0" borderId="12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3" fontId="49" fillId="0" borderId="16" xfId="0" applyNumberFormat="1" applyFont="1" applyFill="1" applyBorder="1" applyAlignment="1">
      <alignment vertical="center" wrapText="1"/>
    </xf>
    <xf numFmtId="0" fontId="41" fillId="0" borderId="0" xfId="0" applyFont="1" applyAlignment="1">
      <alignment vertical="center" wrapText="1"/>
    </xf>
    <xf numFmtId="4" fontId="46" fillId="0" borderId="0" xfId="0" applyNumberFormat="1" applyFont="1" applyAlignment="1">
      <alignment/>
    </xf>
    <xf numFmtId="4" fontId="41" fillId="33" borderId="17" xfId="0" applyNumberFormat="1" applyFont="1" applyFill="1" applyBorder="1" applyAlignment="1">
      <alignment horizontal="center" vertical="center" wrapText="1"/>
    </xf>
    <xf numFmtId="4" fontId="41" fillId="35" borderId="18" xfId="0" applyNumberFormat="1" applyFont="1" applyFill="1" applyBorder="1" applyAlignment="1">
      <alignment horizontal="center" vertical="center" wrapText="1"/>
    </xf>
    <xf numFmtId="0" fontId="41" fillId="35" borderId="19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4" fontId="48" fillId="0" borderId="20" xfId="0" applyNumberFormat="1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 wrapText="1"/>
    </xf>
    <xf numFmtId="4" fontId="48" fillId="34" borderId="21" xfId="0" applyNumberFormat="1" applyFont="1" applyFill="1" applyBorder="1" applyAlignment="1">
      <alignment horizontal="center" vertical="center" wrapText="1"/>
    </xf>
    <xf numFmtId="4" fontId="48" fillId="34" borderId="22" xfId="0" applyNumberFormat="1" applyFont="1" applyFill="1" applyBorder="1" applyAlignment="1">
      <alignment horizontal="center" vertical="center" wrapText="1"/>
    </xf>
    <xf numFmtId="4" fontId="48" fillId="34" borderId="23" xfId="0" applyNumberFormat="1" applyFont="1" applyFill="1" applyBorder="1" applyAlignment="1">
      <alignment horizontal="center" vertical="center" wrapText="1"/>
    </xf>
    <xf numFmtId="4" fontId="48" fillId="0" borderId="24" xfId="0" applyNumberFormat="1" applyFont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3" fontId="50" fillId="0" borderId="11" xfId="0" applyNumberFormat="1" applyFont="1" applyFill="1" applyBorder="1" applyAlignment="1">
      <alignment horizontal="center" vertical="center" wrapText="1"/>
    </xf>
    <xf numFmtId="0" fontId="3" fillId="34" borderId="11" xfId="65" applyFont="1" applyFill="1" applyBorder="1" applyAlignment="1">
      <alignment horizontal="center" vertical="center" wrapText="1"/>
      <protection/>
    </xf>
    <xf numFmtId="0" fontId="48" fillId="0" borderId="11" xfId="65" applyFont="1" applyBorder="1" applyAlignment="1">
      <alignment horizontal="center" vertical="center" wrapText="1"/>
      <protection/>
    </xf>
    <xf numFmtId="0" fontId="41" fillId="0" borderId="0" xfId="0" applyFont="1" applyAlignment="1">
      <alignment horizontal="center" vertical="center" wrapText="1"/>
    </xf>
    <xf numFmtId="4" fontId="51" fillId="34" borderId="25" xfId="0" applyNumberFormat="1" applyFont="1" applyFill="1" applyBorder="1" applyAlignment="1">
      <alignment vertical="center" wrapText="1"/>
    </xf>
    <xf numFmtId="4" fontId="51" fillId="34" borderId="20" xfId="0" applyNumberFormat="1" applyFont="1" applyFill="1" applyBorder="1" applyAlignment="1">
      <alignment vertical="center" wrapText="1"/>
    </xf>
    <xf numFmtId="4" fontId="51" fillId="34" borderId="26" xfId="0" applyNumberFormat="1" applyFont="1" applyFill="1" applyBorder="1" applyAlignment="1">
      <alignment vertical="center" wrapText="1"/>
    </xf>
    <xf numFmtId="0" fontId="8" fillId="0" borderId="11" xfId="61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 quotePrefix="1">
      <alignment horizontal="center" vertical="center" wrapText="1"/>
    </xf>
    <xf numFmtId="4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" fontId="8" fillId="0" borderId="11" xfId="61" applyNumberFormat="1" applyFont="1" applyFill="1" applyBorder="1" applyAlignment="1">
      <alignment horizontal="center" vertical="center" wrapText="1"/>
      <protection/>
    </xf>
    <xf numFmtId="3" fontId="8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1" xfId="61" applyNumberFormat="1" applyFont="1" applyFill="1" applyBorder="1" applyAlignment="1">
      <alignment horizontal="center" vertical="center" wrapText="1"/>
      <protection/>
    </xf>
    <xf numFmtId="0" fontId="41" fillId="35" borderId="27" xfId="0" applyFont="1" applyFill="1" applyBorder="1" applyAlignment="1">
      <alignment horizontal="center" vertical="center" wrapText="1"/>
    </xf>
    <xf numFmtId="0" fontId="8" fillId="0" borderId="28" xfId="61" applyFont="1" applyFill="1" applyBorder="1" applyAlignment="1" quotePrefix="1">
      <alignment horizontal="center" vertical="center" wrapText="1"/>
      <protection/>
    </xf>
    <xf numFmtId="49" fontId="8" fillId="0" borderId="28" xfId="61" applyNumberFormat="1" applyFont="1" applyFill="1" applyBorder="1" applyAlignment="1">
      <alignment horizontal="center" vertical="center" wrapText="1"/>
      <protection/>
    </xf>
    <xf numFmtId="49" fontId="8" fillId="0" borderId="28" xfId="62" applyNumberFormat="1" applyFont="1" applyFill="1" applyBorder="1" applyAlignment="1">
      <alignment horizontal="center" vertical="center" wrapText="1"/>
      <protection/>
    </xf>
    <xf numFmtId="0" fontId="8" fillId="0" borderId="28" xfId="61" applyFont="1" applyFill="1" applyBorder="1" applyAlignment="1">
      <alignment horizontal="center" vertical="center"/>
      <protection/>
    </xf>
    <xf numFmtId="0" fontId="8" fillId="0" borderId="28" xfId="61" applyFont="1" applyFill="1" applyBorder="1" applyAlignment="1">
      <alignment horizontal="center" vertical="center" wrapText="1"/>
      <protection/>
    </xf>
    <xf numFmtId="49" fontId="8" fillId="0" borderId="29" xfId="61" applyNumberFormat="1" applyFont="1" applyFill="1" applyBorder="1" applyAlignment="1">
      <alignment horizontal="center" vertical="center" wrapText="1"/>
      <protection/>
    </xf>
    <xf numFmtId="4" fontId="48" fillId="0" borderId="30" xfId="0" applyNumberFormat="1" applyFont="1" applyBorder="1" applyAlignment="1">
      <alignment horizontal="right" vertical="center" wrapText="1"/>
    </xf>
    <xf numFmtId="4" fontId="48" fillId="34" borderId="31" xfId="0" applyNumberFormat="1" applyFont="1" applyFill="1" applyBorder="1" applyAlignment="1">
      <alignment horizontal="right" vertical="center" wrapText="1"/>
    </xf>
    <xf numFmtId="4" fontId="48" fillId="34" borderId="32" xfId="0" applyNumberFormat="1" applyFont="1" applyFill="1" applyBorder="1" applyAlignment="1">
      <alignment horizontal="right" vertical="center" wrapText="1"/>
    </xf>
    <xf numFmtId="4" fontId="48" fillId="34" borderId="33" xfId="0" applyNumberFormat="1" applyFont="1" applyFill="1" applyBorder="1" applyAlignment="1">
      <alignment horizontal="right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0" fontId="41" fillId="34" borderId="34" xfId="0" applyFont="1" applyFill="1" applyBorder="1" applyAlignment="1">
      <alignment horizontal="right" vertical="center" wrapText="1"/>
    </xf>
    <xf numFmtId="0" fontId="41" fillId="34" borderId="35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 vertical="center" wrapText="1"/>
    </xf>
    <xf numFmtId="0" fontId="41" fillId="34" borderId="36" xfId="0" applyFont="1" applyFill="1" applyBorder="1" applyAlignment="1">
      <alignment horizontal="right" vertical="center" wrapText="1"/>
    </xf>
    <xf numFmtId="0" fontId="41" fillId="34" borderId="37" xfId="0" applyFont="1" applyFill="1" applyBorder="1" applyAlignment="1">
      <alignment horizontal="right" vertical="center" wrapText="1"/>
    </xf>
    <xf numFmtId="0" fontId="41" fillId="34" borderId="38" xfId="0" applyFont="1" applyFill="1" applyBorder="1" applyAlignment="1">
      <alignment horizontal="right" vertical="center" wrapText="1"/>
    </xf>
    <xf numFmtId="0" fontId="41" fillId="34" borderId="39" xfId="0" applyFont="1" applyFill="1" applyBorder="1" applyAlignment="1">
      <alignment horizontal="right" vertical="center" wrapText="1"/>
    </xf>
    <xf numFmtId="4" fontId="49" fillId="34" borderId="14" xfId="0" applyNumberFormat="1" applyFont="1" applyFill="1" applyBorder="1" applyAlignment="1">
      <alignment horizontal="center" vertical="center" wrapText="1"/>
    </xf>
    <xf numFmtId="4" fontId="49" fillId="34" borderId="40" xfId="0" applyNumberFormat="1" applyFont="1" applyFill="1" applyBorder="1" applyAlignment="1">
      <alignment horizontal="center" vertical="center" wrapText="1"/>
    </xf>
    <xf numFmtId="4" fontId="49" fillId="34" borderId="16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14" xfId="58"/>
    <cellStyle name="Normal 2 2" xfId="59"/>
    <cellStyle name="Normal 2 2 10" xfId="60"/>
    <cellStyle name="Normal 2 2 13" xfId="61"/>
    <cellStyle name="Normal 2 2 2" xfId="62"/>
    <cellStyle name="Normal 2 3" xfId="63"/>
    <cellStyle name="Normal 3" xfId="64"/>
    <cellStyle name="Normal 4" xfId="65"/>
    <cellStyle name="Normal 5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2" sqref="A2:M2"/>
    </sheetView>
  </sheetViews>
  <sheetFormatPr defaultColWidth="9.140625" defaultRowHeight="15"/>
  <cols>
    <col min="1" max="1" width="6.57421875" style="34" customWidth="1"/>
    <col min="2" max="2" width="15.28125" style="34" customWidth="1"/>
    <col min="3" max="3" width="9.421875" style="34" customWidth="1"/>
    <col min="4" max="4" width="13.28125" style="34" customWidth="1"/>
    <col min="5" max="5" width="19.57421875" style="34" customWidth="1"/>
    <col min="6" max="6" width="14.7109375" style="34" customWidth="1"/>
    <col min="7" max="7" width="17.00390625" style="34" customWidth="1"/>
    <col min="8" max="8" width="9.421875" style="34" customWidth="1"/>
    <col min="9" max="9" width="12.00390625" style="34" customWidth="1"/>
    <col min="10" max="10" width="11.00390625" style="34" hidden="1" customWidth="1"/>
    <col min="11" max="11" width="10.8515625" style="34" customWidth="1"/>
    <col min="12" max="12" width="17.8515625" style="34" hidden="1" customWidth="1"/>
    <col min="13" max="13" width="16.28125" style="34" customWidth="1"/>
    <col min="14" max="14" width="13.8515625" style="34" hidden="1" customWidth="1"/>
    <col min="15" max="16384" width="9.140625" style="34" customWidth="1"/>
  </cols>
  <sheetData>
    <row r="2" spans="1:14" ht="12.75" customHeight="1">
      <c r="A2" s="61" t="s">
        <v>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16"/>
    </row>
    <row r="3" spans="1:14" ht="12.75" customHeight="1">
      <c r="A3" s="61" t="s">
        <v>52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16"/>
    </row>
    <row r="5" ht="13.5" thickBot="1"/>
    <row r="6" spans="1:14" ht="53.25" customHeight="1" thickTop="1">
      <c r="A6" s="47" t="s">
        <v>34</v>
      </c>
      <c r="B6" s="20" t="s">
        <v>25</v>
      </c>
      <c r="C6" s="20" t="s">
        <v>0</v>
      </c>
      <c r="D6" s="20" t="s">
        <v>35</v>
      </c>
      <c r="E6" s="20" t="s">
        <v>2</v>
      </c>
      <c r="F6" s="20" t="s">
        <v>1</v>
      </c>
      <c r="G6" s="20" t="s">
        <v>36</v>
      </c>
      <c r="H6" s="20" t="s">
        <v>3</v>
      </c>
      <c r="I6" s="20" t="s">
        <v>4</v>
      </c>
      <c r="J6" s="21" t="s">
        <v>5</v>
      </c>
      <c r="K6" s="20" t="s">
        <v>51</v>
      </c>
      <c r="L6" s="18" t="s">
        <v>6</v>
      </c>
      <c r="M6" s="19" t="s">
        <v>7</v>
      </c>
      <c r="N6" s="2" t="s">
        <v>8</v>
      </c>
    </row>
    <row r="7" spans="1:14" ht="24">
      <c r="A7" s="48">
        <v>15</v>
      </c>
      <c r="B7" s="38" t="s">
        <v>53</v>
      </c>
      <c r="C7" s="39" t="s">
        <v>54</v>
      </c>
      <c r="D7" s="40" t="s">
        <v>55</v>
      </c>
      <c r="E7" s="41" t="s">
        <v>56</v>
      </c>
      <c r="F7" s="38" t="s">
        <v>57</v>
      </c>
      <c r="G7" s="38" t="s">
        <v>58</v>
      </c>
      <c r="H7" s="42" t="s">
        <v>59</v>
      </c>
      <c r="I7" s="43"/>
      <c r="J7" s="44">
        <v>191.72</v>
      </c>
      <c r="K7" s="58">
        <v>186.32</v>
      </c>
      <c r="L7" s="22">
        <f>I7*J7</f>
        <v>0</v>
      </c>
      <c r="M7" s="27">
        <f>I7*K7</f>
        <v>0</v>
      </c>
      <c r="N7" s="45">
        <v>3</v>
      </c>
    </row>
    <row r="8" spans="1:14" ht="96">
      <c r="A8" s="49" t="s">
        <v>60</v>
      </c>
      <c r="B8" s="38" t="s">
        <v>61</v>
      </c>
      <c r="C8" s="39" t="s">
        <v>62</v>
      </c>
      <c r="D8" s="41" t="s">
        <v>63</v>
      </c>
      <c r="E8" s="41" t="s">
        <v>43</v>
      </c>
      <c r="F8" s="38" t="s">
        <v>64</v>
      </c>
      <c r="G8" s="38" t="s">
        <v>65</v>
      </c>
      <c r="H8" s="42" t="s">
        <v>40</v>
      </c>
      <c r="I8" s="43"/>
      <c r="J8" s="44">
        <v>297.79</v>
      </c>
      <c r="K8" s="58">
        <v>295.47</v>
      </c>
      <c r="L8" s="22">
        <f aca="true" t="shared" si="0" ref="L8:L20">I8*J8</f>
        <v>0</v>
      </c>
      <c r="M8" s="27">
        <f aca="true" t="shared" si="1" ref="M8:M20">I8*K8</f>
        <v>0</v>
      </c>
      <c r="N8" s="45">
        <v>3</v>
      </c>
    </row>
    <row r="9" spans="1:14" ht="96">
      <c r="A9" s="49" t="s">
        <v>66</v>
      </c>
      <c r="B9" s="38" t="s">
        <v>67</v>
      </c>
      <c r="C9" s="39" t="s">
        <v>68</v>
      </c>
      <c r="D9" s="41" t="s">
        <v>69</v>
      </c>
      <c r="E9" s="41" t="s">
        <v>43</v>
      </c>
      <c r="F9" s="38" t="s">
        <v>64</v>
      </c>
      <c r="G9" s="38" t="s">
        <v>70</v>
      </c>
      <c r="H9" s="42" t="s">
        <v>40</v>
      </c>
      <c r="I9" s="43"/>
      <c r="J9" s="44">
        <v>236.85</v>
      </c>
      <c r="K9" s="58">
        <v>235</v>
      </c>
      <c r="L9" s="22">
        <f t="shared" si="0"/>
        <v>0</v>
      </c>
      <c r="M9" s="27">
        <f t="shared" si="1"/>
        <v>0</v>
      </c>
      <c r="N9" s="45">
        <v>3</v>
      </c>
    </row>
    <row r="10" spans="1:14" ht="60">
      <c r="A10" s="50" t="s">
        <v>71</v>
      </c>
      <c r="B10" s="38" t="s">
        <v>72</v>
      </c>
      <c r="C10" s="39" t="s">
        <v>73</v>
      </c>
      <c r="D10" s="40" t="s">
        <v>74</v>
      </c>
      <c r="E10" s="41" t="s">
        <v>75</v>
      </c>
      <c r="F10" s="38" t="s">
        <v>47</v>
      </c>
      <c r="G10" s="38" t="s">
        <v>76</v>
      </c>
      <c r="H10" s="42" t="s">
        <v>45</v>
      </c>
      <c r="I10" s="43"/>
      <c r="J10" s="44">
        <v>26162.4</v>
      </c>
      <c r="K10" s="58">
        <v>25958.3</v>
      </c>
      <c r="L10" s="22">
        <f t="shared" si="0"/>
        <v>0</v>
      </c>
      <c r="M10" s="27">
        <f t="shared" si="1"/>
        <v>0</v>
      </c>
      <c r="N10" s="45">
        <v>3</v>
      </c>
    </row>
    <row r="11" spans="1:14" ht="108">
      <c r="A11" s="49" t="s">
        <v>77</v>
      </c>
      <c r="B11" s="38" t="s">
        <v>78</v>
      </c>
      <c r="C11" s="39" t="s">
        <v>79</v>
      </c>
      <c r="D11" s="40" t="s">
        <v>80</v>
      </c>
      <c r="E11" s="41" t="s">
        <v>48</v>
      </c>
      <c r="F11" s="38" t="s">
        <v>81</v>
      </c>
      <c r="G11" s="38" t="s">
        <v>82</v>
      </c>
      <c r="H11" s="42" t="s">
        <v>83</v>
      </c>
      <c r="I11" s="43"/>
      <c r="J11" s="44">
        <v>11410</v>
      </c>
      <c r="K11" s="58">
        <v>11321</v>
      </c>
      <c r="L11" s="22">
        <f t="shared" si="0"/>
        <v>0</v>
      </c>
      <c r="M11" s="27">
        <f t="shared" si="1"/>
        <v>0</v>
      </c>
      <c r="N11" s="45">
        <v>3</v>
      </c>
    </row>
    <row r="12" spans="1:14" ht="120">
      <c r="A12" s="51">
        <v>53</v>
      </c>
      <c r="B12" s="38" t="s">
        <v>84</v>
      </c>
      <c r="C12" s="39" t="s">
        <v>85</v>
      </c>
      <c r="D12" s="40" t="s">
        <v>86</v>
      </c>
      <c r="E12" s="41" t="s">
        <v>48</v>
      </c>
      <c r="F12" s="38" t="s">
        <v>81</v>
      </c>
      <c r="G12" s="38" t="s">
        <v>87</v>
      </c>
      <c r="H12" s="42" t="s">
        <v>83</v>
      </c>
      <c r="I12" s="43"/>
      <c r="J12" s="44">
        <v>33469.5</v>
      </c>
      <c r="K12" s="58">
        <v>33208.4</v>
      </c>
      <c r="L12" s="22">
        <f t="shared" si="0"/>
        <v>0</v>
      </c>
      <c r="M12" s="27">
        <f t="shared" si="1"/>
        <v>0</v>
      </c>
      <c r="N12" s="45">
        <v>3</v>
      </c>
    </row>
    <row r="13" spans="1:14" ht="122.25" customHeight="1">
      <c r="A13" s="46" t="s">
        <v>88</v>
      </c>
      <c r="B13" s="38" t="s">
        <v>89</v>
      </c>
      <c r="C13" s="39" t="s">
        <v>90</v>
      </c>
      <c r="D13" s="40" t="s">
        <v>91</v>
      </c>
      <c r="E13" s="41" t="s">
        <v>92</v>
      </c>
      <c r="F13" s="38" t="s">
        <v>46</v>
      </c>
      <c r="G13" s="38" t="s">
        <v>93</v>
      </c>
      <c r="H13" s="42" t="s">
        <v>94</v>
      </c>
      <c r="I13" s="43"/>
      <c r="J13" s="44">
        <v>1170.1</v>
      </c>
      <c r="K13" s="58">
        <v>1160.97</v>
      </c>
      <c r="L13" s="22">
        <f t="shared" si="0"/>
        <v>0</v>
      </c>
      <c r="M13" s="27">
        <f t="shared" si="1"/>
        <v>0</v>
      </c>
      <c r="N13" s="45">
        <v>3</v>
      </c>
    </row>
    <row r="14" spans="1:14" ht="36">
      <c r="A14" s="46" t="s">
        <v>95</v>
      </c>
      <c r="B14" s="38" t="s">
        <v>96</v>
      </c>
      <c r="C14" s="39" t="s">
        <v>97</v>
      </c>
      <c r="D14" s="40" t="s">
        <v>98</v>
      </c>
      <c r="E14" s="41" t="s">
        <v>92</v>
      </c>
      <c r="F14" s="38" t="s">
        <v>44</v>
      </c>
      <c r="G14" s="38" t="s">
        <v>99</v>
      </c>
      <c r="H14" s="42" t="s">
        <v>94</v>
      </c>
      <c r="I14" s="43"/>
      <c r="J14" s="44">
        <v>787.47</v>
      </c>
      <c r="K14" s="58">
        <v>781.33</v>
      </c>
      <c r="L14" s="22">
        <f t="shared" si="0"/>
        <v>0</v>
      </c>
      <c r="M14" s="27">
        <f t="shared" si="1"/>
        <v>0</v>
      </c>
      <c r="N14" s="45">
        <v>3</v>
      </c>
    </row>
    <row r="15" spans="1:14" ht="194.25" customHeight="1">
      <c r="A15" s="49" t="s">
        <v>100</v>
      </c>
      <c r="B15" s="38" t="s">
        <v>101</v>
      </c>
      <c r="C15" s="39" t="s">
        <v>102</v>
      </c>
      <c r="D15" s="40" t="s">
        <v>103</v>
      </c>
      <c r="E15" s="41" t="s">
        <v>104</v>
      </c>
      <c r="F15" s="38" t="s">
        <v>44</v>
      </c>
      <c r="G15" s="38" t="s">
        <v>105</v>
      </c>
      <c r="H15" s="42" t="s">
        <v>50</v>
      </c>
      <c r="I15" s="43"/>
      <c r="J15" s="44">
        <v>1.89</v>
      </c>
      <c r="K15" s="58">
        <v>1.87</v>
      </c>
      <c r="L15" s="22">
        <f t="shared" si="0"/>
        <v>0</v>
      </c>
      <c r="M15" s="27">
        <f t="shared" si="1"/>
        <v>0</v>
      </c>
      <c r="N15" s="45">
        <v>3</v>
      </c>
    </row>
    <row r="16" spans="1:14" ht="24">
      <c r="A16" s="49" t="s">
        <v>106</v>
      </c>
      <c r="B16" s="38" t="s">
        <v>107</v>
      </c>
      <c r="C16" s="39" t="s">
        <v>108</v>
      </c>
      <c r="D16" s="40" t="s">
        <v>109</v>
      </c>
      <c r="E16" s="41" t="s">
        <v>92</v>
      </c>
      <c r="F16" s="38" t="s">
        <v>49</v>
      </c>
      <c r="G16" s="38" t="s">
        <v>110</v>
      </c>
      <c r="H16" s="42" t="s">
        <v>111</v>
      </c>
      <c r="I16" s="43"/>
      <c r="J16" s="44">
        <v>3672.93</v>
      </c>
      <c r="K16" s="58">
        <v>3644.28</v>
      </c>
      <c r="L16" s="22">
        <f t="shared" si="0"/>
        <v>0</v>
      </c>
      <c r="M16" s="27">
        <f t="shared" si="1"/>
        <v>0</v>
      </c>
      <c r="N16" s="45">
        <v>3</v>
      </c>
    </row>
    <row r="17" spans="1:14" ht="120">
      <c r="A17" s="52">
        <v>136</v>
      </c>
      <c r="B17" s="38" t="s">
        <v>112</v>
      </c>
      <c r="C17" s="39" t="s">
        <v>113</v>
      </c>
      <c r="D17" s="40" t="s">
        <v>114</v>
      </c>
      <c r="E17" s="41" t="s">
        <v>43</v>
      </c>
      <c r="F17" s="38" t="s">
        <v>37</v>
      </c>
      <c r="G17" s="38" t="s">
        <v>115</v>
      </c>
      <c r="H17" s="42" t="s">
        <v>41</v>
      </c>
      <c r="I17" s="43"/>
      <c r="J17" s="44">
        <v>359.44</v>
      </c>
      <c r="K17" s="58">
        <v>356.64</v>
      </c>
      <c r="L17" s="22">
        <f t="shared" si="0"/>
        <v>0</v>
      </c>
      <c r="M17" s="27">
        <f t="shared" si="1"/>
        <v>0</v>
      </c>
      <c r="N17" s="45">
        <v>3</v>
      </c>
    </row>
    <row r="18" spans="1:14" ht="24">
      <c r="A18" s="49" t="s">
        <v>116</v>
      </c>
      <c r="B18" s="38" t="s">
        <v>117</v>
      </c>
      <c r="C18" s="39" t="s">
        <v>118</v>
      </c>
      <c r="D18" s="40" t="s">
        <v>119</v>
      </c>
      <c r="E18" s="41" t="s">
        <v>120</v>
      </c>
      <c r="F18" s="38" t="s">
        <v>39</v>
      </c>
      <c r="G18" s="38" t="s">
        <v>121</v>
      </c>
      <c r="H18" s="38" t="s">
        <v>42</v>
      </c>
      <c r="I18" s="43"/>
      <c r="J18" s="44">
        <v>86585.6</v>
      </c>
      <c r="K18" s="58">
        <v>85910.2</v>
      </c>
      <c r="L18" s="22">
        <f t="shared" si="0"/>
        <v>0</v>
      </c>
      <c r="M18" s="27">
        <f t="shared" si="1"/>
        <v>0</v>
      </c>
      <c r="N18" s="45">
        <v>3</v>
      </c>
    </row>
    <row r="19" spans="1:14" ht="24">
      <c r="A19" s="49" t="s">
        <v>122</v>
      </c>
      <c r="B19" s="38" t="s">
        <v>123</v>
      </c>
      <c r="C19" s="39" t="s">
        <v>124</v>
      </c>
      <c r="D19" s="40" t="s">
        <v>119</v>
      </c>
      <c r="E19" s="41" t="s">
        <v>120</v>
      </c>
      <c r="F19" s="38" t="s">
        <v>39</v>
      </c>
      <c r="G19" s="38" t="s">
        <v>125</v>
      </c>
      <c r="H19" s="38" t="s">
        <v>42</v>
      </c>
      <c r="I19" s="43"/>
      <c r="J19" s="44">
        <v>117680</v>
      </c>
      <c r="K19" s="58">
        <v>116762.1</v>
      </c>
      <c r="L19" s="22">
        <f t="shared" si="0"/>
        <v>0</v>
      </c>
      <c r="M19" s="27">
        <f t="shared" si="1"/>
        <v>0</v>
      </c>
      <c r="N19" s="45">
        <v>1</v>
      </c>
    </row>
    <row r="20" spans="1:14" ht="24.75" thickBot="1">
      <c r="A20" s="53" t="s">
        <v>126</v>
      </c>
      <c r="B20" s="38" t="s">
        <v>127</v>
      </c>
      <c r="C20" s="39" t="s">
        <v>128</v>
      </c>
      <c r="D20" s="40" t="s">
        <v>129</v>
      </c>
      <c r="E20" s="41" t="s">
        <v>130</v>
      </c>
      <c r="F20" s="38" t="s">
        <v>131</v>
      </c>
      <c r="G20" s="38" t="s">
        <v>132</v>
      </c>
      <c r="H20" s="42" t="s">
        <v>38</v>
      </c>
      <c r="I20" s="43"/>
      <c r="J20" s="44">
        <v>29340.9</v>
      </c>
      <c r="K20" s="58">
        <v>29112.05</v>
      </c>
      <c r="L20" s="22">
        <f t="shared" si="0"/>
        <v>0</v>
      </c>
      <c r="M20" s="54">
        <f t="shared" si="1"/>
        <v>0</v>
      </c>
      <c r="N20" s="45">
        <v>3</v>
      </c>
    </row>
    <row r="21" spans="1:14" ht="17.25" customHeight="1" thickTop="1">
      <c r="A21" s="62" t="s">
        <v>26</v>
      </c>
      <c r="B21" s="63"/>
      <c r="C21" s="63"/>
      <c r="D21" s="63"/>
      <c r="E21" s="63"/>
      <c r="F21" s="63"/>
      <c r="G21" s="63"/>
      <c r="H21" s="63"/>
      <c r="I21" s="63"/>
      <c r="J21" s="63"/>
      <c r="K21" s="35"/>
      <c r="L21" s="24">
        <f>SUM(L7:L20)</f>
        <v>0</v>
      </c>
      <c r="M21" s="55">
        <f>SUM(M7:M20)</f>
        <v>0</v>
      </c>
      <c r="N21" s="23"/>
    </row>
    <row r="22" spans="1:14" ht="18" customHeight="1">
      <c r="A22" s="64" t="s">
        <v>27</v>
      </c>
      <c r="B22" s="65"/>
      <c r="C22" s="65"/>
      <c r="D22" s="65"/>
      <c r="E22" s="65"/>
      <c r="F22" s="65"/>
      <c r="G22" s="65"/>
      <c r="H22" s="65"/>
      <c r="I22" s="65"/>
      <c r="J22" s="65"/>
      <c r="K22" s="36"/>
      <c r="L22" s="25">
        <f>L21*0.1</f>
        <v>0</v>
      </c>
      <c r="M22" s="56">
        <f>M21*0.1</f>
        <v>0</v>
      </c>
      <c r="N22" s="23"/>
    </row>
    <row r="23" spans="1:14" ht="21" customHeight="1" thickBot="1">
      <c r="A23" s="59" t="s">
        <v>28</v>
      </c>
      <c r="B23" s="60"/>
      <c r="C23" s="60"/>
      <c r="D23" s="60"/>
      <c r="E23" s="60"/>
      <c r="F23" s="60"/>
      <c r="G23" s="60"/>
      <c r="H23" s="60"/>
      <c r="I23" s="60"/>
      <c r="J23" s="60"/>
      <c r="K23" s="37"/>
      <c r="L23" s="26">
        <f>L22+L21</f>
        <v>0</v>
      </c>
      <c r="M23" s="57">
        <f>M22+M21</f>
        <v>0</v>
      </c>
      <c r="N23" s="23"/>
    </row>
    <row r="24" ht="13.5" thickTop="1"/>
  </sheetData>
  <sheetProtection/>
  <mergeCells count="5">
    <mergeCell ref="A23:J23"/>
    <mergeCell ref="A2:M2"/>
    <mergeCell ref="A3:M3"/>
    <mergeCell ref="A21:J21"/>
    <mergeCell ref="A22:J22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  <rowBreaks count="1" manualBreakCount="1">
    <brk id="1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6.00390625" style="1" customWidth="1"/>
    <col min="5" max="5" width="25.421875" style="1" customWidth="1"/>
    <col min="6" max="6" width="27.421875" style="1" customWidth="1"/>
    <col min="7" max="7" width="25.421875" style="1" customWidth="1"/>
    <col min="8" max="16384" width="9.140625" style="1" customWidth="1"/>
  </cols>
  <sheetData>
    <row r="2" spans="2:5" ht="14.25">
      <c r="B2" s="10" t="s">
        <v>9</v>
      </c>
      <c r="C2" s="10"/>
      <c r="D2" s="10"/>
      <c r="E2" s="10" t="s">
        <v>52</v>
      </c>
    </row>
    <row r="4" ht="15" thickBot="1"/>
    <row r="5" spans="2:7" ht="24.75" thickBot="1">
      <c r="B5" s="3" t="s">
        <v>10</v>
      </c>
      <c r="C5" s="4" t="s">
        <v>133</v>
      </c>
      <c r="E5" s="28" t="s">
        <v>29</v>
      </c>
      <c r="F5" s="29" t="s">
        <v>30</v>
      </c>
      <c r="G5" s="30" t="s">
        <v>31</v>
      </c>
    </row>
    <row r="6" spans="2:7" ht="15" thickBot="1">
      <c r="B6" s="5"/>
      <c r="C6" s="6"/>
      <c r="E6" s="11">
        <f>SUBTOTAL(9,specifikacija!L7:L20)</f>
        <v>0</v>
      </c>
      <c r="F6" s="11">
        <f>SUBTOTAL(9,specifikacija!M7:M20)</f>
        <v>0</v>
      </c>
      <c r="G6" s="12">
        <f>F6*1.1</f>
        <v>0</v>
      </c>
    </row>
    <row r="7" spans="2:7" ht="15.75" thickBot="1">
      <c r="B7" s="3" t="s">
        <v>11</v>
      </c>
      <c r="C7" s="7" t="s">
        <v>23</v>
      </c>
      <c r="E7" s="66" t="s">
        <v>32</v>
      </c>
      <c r="F7" s="67"/>
      <c r="G7" s="68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12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13</v>
      </c>
      <c r="C11" s="7" t="s">
        <v>17</v>
      </c>
      <c r="E11" s="6"/>
      <c r="F11" s="6"/>
      <c r="G11" s="5"/>
    </row>
    <row r="12" spans="2:7" ht="14.25">
      <c r="B12" s="5"/>
      <c r="C12" s="6"/>
      <c r="G12" s="5"/>
    </row>
    <row r="13" spans="2:7" ht="15">
      <c r="B13" s="32" t="s">
        <v>25</v>
      </c>
      <c r="C13" s="33" t="s">
        <v>33</v>
      </c>
      <c r="E13" s="8" t="s">
        <v>20</v>
      </c>
      <c r="F13" s="31">
        <f>SUBTOTAL(101,specifikacija!N7:N20)</f>
        <v>2.857142857142857</v>
      </c>
      <c r="G13" s="5"/>
    </row>
    <row r="14" spans="2:7" ht="14.25">
      <c r="B14" s="5"/>
      <c r="C14" s="6"/>
      <c r="E14" s="6"/>
      <c r="F14" s="6"/>
      <c r="G14" s="5"/>
    </row>
    <row r="15" spans="2:6" ht="15">
      <c r="B15" s="3" t="s">
        <v>14</v>
      </c>
      <c r="C15" s="4" t="s">
        <v>18</v>
      </c>
      <c r="E15" s="8" t="s">
        <v>21</v>
      </c>
      <c r="F15" s="7" t="s">
        <v>19</v>
      </c>
    </row>
    <row r="16" spans="2:3" ht="14.25">
      <c r="B16" s="5"/>
      <c r="C16" s="6"/>
    </row>
    <row r="17" spans="2:3" ht="25.5">
      <c r="B17" s="3" t="s">
        <v>15</v>
      </c>
      <c r="C17" s="4" t="s">
        <v>134</v>
      </c>
    </row>
    <row r="18" spans="2:3" ht="14.25">
      <c r="B18" s="5"/>
      <c r="C18" s="6"/>
    </row>
    <row r="19" spans="2:3" ht="15">
      <c r="B19" s="3" t="s">
        <v>16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2018-06-08T15:10:01Z</dcterms:modified>
  <cp:category/>
  <cp:version/>
  <cp:contentType/>
  <cp:contentStatus/>
</cp:coreProperties>
</file>