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236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<sst xmlns="http://schemas.openxmlformats.org/spreadsheetml/2006/main" count="147" uniqueCount="91">
  <si>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</si>
  <si>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</si>
  <si>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</si>
  <si>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</si>
  <si>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</si>
  <si>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</si>
  <si>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</si>
  <si>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</si>
  <si>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</si>
  <si>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</si>
  <si>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</si>
  <si>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</si>
  <si>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</si>
  <si>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</si>
  <si>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</si>
  <si>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</si>
  <si>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</si>
  <si>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</si>
  <si>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Класичан сектор</t>
  </si>
  <si>
    <t>Најнижа понуђена цена</t>
  </si>
  <si>
    <t>Број понуда</t>
  </si>
  <si>
    <t>Критеријум</t>
  </si>
  <si>
    <t>ПРИЛОГ 1 УГОВОРА - СПЕЦИФИКАЦИЈА ЛЕКОВА СА ЦЕНОМ</t>
  </si>
  <si>
    <t>Централизована</t>
  </si>
  <si>
    <t>Отворени</t>
  </si>
  <si>
    <t>Предмет набавке</t>
  </si>
  <si>
    <t>УКУПНА ВРЕДНОСТ БЕЗ ПДВ</t>
  </si>
  <si>
    <t>ИЗНОС ПДВ</t>
  </si>
  <si>
    <t>УКУПНА ВРЕДНОСТ СА ПДВ</t>
  </si>
  <si>
    <t>ПРОЦЕЊЕНА ВРЕДНОСТ</t>
  </si>
  <si>
    <t>УГОВОРЕНА ВРЕДНОСТ (БЕЗ ПДВ)</t>
  </si>
  <si>
    <t>УГОВОРЕНА ВРЕДНОСТ (СА ПДВ)</t>
  </si>
  <si>
    <t>У хиљадама динара (за УЈН)</t>
  </si>
  <si>
    <t>Друга добра</t>
  </si>
  <si>
    <t>Број партије</t>
  </si>
  <si>
    <t>Заштићени назив понуђеног лека</t>
  </si>
  <si>
    <t>Јачина/ концентрација лека</t>
  </si>
  <si>
    <t>rastvor za injekciju</t>
  </si>
  <si>
    <t>ml</t>
  </si>
  <si>
    <t>Јединична цена</t>
  </si>
  <si>
    <t>MARK MEDICAL D.O.O.</t>
  </si>
  <si>
    <t>376</t>
  </si>
  <si>
    <t>jomeprol 300 mg I/ml</t>
  </si>
  <si>
    <t>0199474</t>
  </si>
  <si>
    <t>Patheon Italija SPA</t>
  </si>
  <si>
    <t>50 ml (300 mg I/ml)</t>
  </si>
  <si>
    <t>0199477</t>
  </si>
  <si>
    <t>100 ml (300 mg I/ml)</t>
  </si>
  <si>
    <t>377</t>
  </si>
  <si>
    <t>0199479</t>
  </si>
  <si>
    <t>200 ml (300 mg I/ml)</t>
  </si>
  <si>
    <t>0199478</t>
  </si>
  <si>
    <t>500 ml (300 mg I/ml)</t>
  </si>
  <si>
    <t>378</t>
  </si>
  <si>
    <t>jomeprol 350 mg I/ml</t>
  </si>
  <si>
    <t>0199469</t>
  </si>
  <si>
    <t>50 ml (350 mg I/ml)</t>
  </si>
  <si>
    <t>0199471</t>
  </si>
  <si>
    <t>100 ml (350 mg I/ml)</t>
  </si>
  <si>
    <t>379</t>
  </si>
  <si>
    <t>0199473</t>
  </si>
  <si>
    <t>200 ml (350 mg I/ml)</t>
  </si>
  <si>
    <t>0199472</t>
  </si>
  <si>
    <t>500 ml (350 mg I/ml)</t>
  </si>
  <si>
    <t>380</t>
  </si>
  <si>
    <t>jomeprol 400 mg I/ml</t>
  </si>
  <si>
    <t>0199465</t>
  </si>
  <si>
    <t>50 ml (400 mg I/ml)</t>
  </si>
  <si>
    <t>0199466</t>
  </si>
  <si>
    <t>100 ml (400 mg I/ml)</t>
  </si>
  <si>
    <t>381</t>
  </si>
  <si>
    <t>0199468</t>
  </si>
  <si>
    <t>200 ml (400 mg I/ml)</t>
  </si>
  <si>
    <t>0199467</t>
  </si>
  <si>
    <t>500 ml (400 mg I/ml)</t>
  </si>
  <si>
    <t>387</t>
  </si>
  <si>
    <t>gadobenska kiselina</t>
  </si>
  <si>
    <t>0199491</t>
  </si>
  <si>
    <t>10 ml (529 mg/ml)</t>
  </si>
  <si>
    <t>0199490</t>
  </si>
  <si>
    <t>15 ml (529 mg/ml)</t>
  </si>
  <si>
    <t>0199492</t>
  </si>
  <si>
    <t>20 ml (529 mg/ml)</t>
  </si>
  <si>
    <r>
      <t xml:space="preserve">Iomeron </t>
    </r>
    <r>
      <rPr>
        <sz val="9"/>
        <color indexed="8"/>
        <rFont val="Calibri"/>
        <family val="2"/>
      </rPr>
      <t>®</t>
    </r>
    <r>
      <rPr>
        <sz val="9"/>
        <color indexed="8"/>
        <rFont val="Arial"/>
        <family val="2"/>
      </rPr>
      <t>300</t>
    </r>
  </si>
  <si>
    <r>
      <t xml:space="preserve">Iomeron </t>
    </r>
    <r>
      <rPr>
        <sz val="9"/>
        <color indexed="8"/>
        <rFont val="Calibri"/>
        <family val="2"/>
      </rPr>
      <t>®</t>
    </r>
    <r>
      <rPr>
        <sz val="9"/>
        <color indexed="8"/>
        <rFont val="Arial"/>
        <family val="2"/>
      </rPr>
      <t>350</t>
    </r>
  </si>
  <si>
    <r>
      <t>Iomeron</t>
    </r>
    <r>
      <rPr>
        <sz val="9"/>
        <color indexed="8"/>
        <rFont val="Calibri"/>
        <family val="2"/>
      </rPr>
      <t>®</t>
    </r>
    <r>
      <rPr>
        <sz val="9"/>
        <color indexed="8"/>
        <rFont val="Arial"/>
        <family val="2"/>
      </rPr>
      <t xml:space="preserve"> 350</t>
    </r>
  </si>
  <si>
    <r>
      <t xml:space="preserve">Iomeron </t>
    </r>
    <r>
      <rPr>
        <sz val="9"/>
        <color indexed="8"/>
        <rFont val="Calibri"/>
        <family val="2"/>
      </rPr>
      <t>®</t>
    </r>
    <r>
      <rPr>
        <sz val="9"/>
        <color indexed="8"/>
        <rFont val="Arial"/>
        <family val="2"/>
      </rPr>
      <t>400</t>
    </r>
  </si>
  <si>
    <r>
      <t>Iomeron</t>
    </r>
    <r>
      <rPr>
        <sz val="9"/>
        <color indexed="8"/>
        <rFont val="Calibri"/>
        <family val="2"/>
      </rPr>
      <t>®</t>
    </r>
    <r>
      <rPr>
        <sz val="9"/>
        <color indexed="8"/>
        <rFont val="Arial"/>
        <family val="2"/>
      </rPr>
      <t xml:space="preserve"> 400</t>
    </r>
  </si>
  <si>
    <r>
      <t>MultiHance</t>
    </r>
    <r>
      <rPr>
        <sz val="9"/>
        <color indexed="8"/>
        <rFont val="Calibri"/>
        <family val="2"/>
      </rPr>
      <t>®</t>
    </r>
  </si>
  <si>
    <t>404-1-110/17-23</t>
  </si>
  <si>
    <t>Лекови са Листе Б и Листе Д Листе лекова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</si>
</sst>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dd/mm/yyyy;@"/>
    <numFmt numFmtId="187" formatCode="#,##0.0000"/>
    <numFmt numFmtId="188" formatCode="#,##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/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/>
      <bottom/>
    </border>
    <border>
      <left/>
      <right/>
      <top style="medium"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46" fillId="0" borderId="0" xfId="0" applyFont="1" applyAlignment="1">
      <alignment/>
    </xf>
    <xf numFmtId="4" fontId="41" fillId="33" borderId="10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4" fontId="47" fillId="0" borderId="11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48" fillId="0" borderId="11" xfId="0" applyFont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47" fillId="0" borderId="11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4" fontId="49" fillId="0" borderId="12" xfId="0" applyNumberFormat="1" applyFont="1" applyFill="1" applyBorder="1" applyAlignment="1">
      <alignment vertical="center" wrapText="1"/>
    </xf>
    <xf numFmtId="4" fontId="49" fillId="0" borderId="13" xfId="0" applyNumberFormat="1" applyFont="1" applyFill="1" applyBorder="1" applyAlignment="1">
      <alignment vertical="center" wrapText="1"/>
    </xf>
    <xf numFmtId="3" fontId="49" fillId="0" borderId="14" xfId="0" applyNumberFormat="1" applyFont="1" applyFill="1" applyBorder="1" applyAlignment="1">
      <alignment vertical="center" wrapText="1"/>
    </xf>
    <xf numFmtId="3" fontId="49" fillId="0" borderId="15" xfId="0" applyNumberFormat="1" applyFont="1" applyFill="1" applyBorder="1" applyAlignment="1">
      <alignment vertical="center" wrapText="1"/>
    </xf>
    <xf numFmtId="3" fontId="49" fillId="0" borderId="16" xfId="0" applyNumberFormat="1" applyFont="1" applyFill="1" applyBorder="1" applyAlignment="1">
      <alignment vertical="center" wrapText="1"/>
    </xf>
    <xf numFmtId="0" fontId="41" fillId="0" borderId="0" xfId="0" applyFont="1" applyAlignment="1">
      <alignment vertical="center" wrapText="1"/>
    </xf>
    <xf numFmtId="4" fontId="46" fillId="0" borderId="0" xfId="0" applyNumberFormat="1" applyFont="1" applyAlignment="1">
      <alignment/>
    </xf>
    <xf numFmtId="4" fontId="41" fillId="33" borderId="17" xfId="0" applyNumberFormat="1" applyFont="1" applyFill="1" applyBorder="1" applyAlignment="1">
      <alignment horizontal="center" vertical="center" wrapText="1"/>
    </xf>
    <xf numFmtId="4" fontId="41" fillId="35" borderId="18" xfId="0" applyNumberFormat="1" applyFont="1" applyFill="1" applyBorder="1" applyAlignment="1">
      <alignment horizontal="center" vertical="center" wrapText="1"/>
    </xf>
    <xf numFmtId="0" fontId="41" fillId="35" borderId="19" xfId="0" applyFont="1" applyFill="1" applyBorder="1" applyAlignment="1">
      <alignment horizontal="center" vertical="center" wrapText="1"/>
    </xf>
    <xf numFmtId="0" fontId="41" fillId="33" borderId="19" xfId="0" applyFont="1" applyFill="1" applyBorder="1" applyAlignment="1">
      <alignment horizontal="center" vertical="center" wrapText="1"/>
    </xf>
    <xf numFmtId="4" fontId="48" fillId="0" borderId="20" xfId="0" applyNumberFormat="1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 wrapText="1"/>
    </xf>
    <xf numFmtId="4" fontId="48" fillId="34" borderId="21" xfId="0" applyNumberFormat="1" applyFont="1" applyFill="1" applyBorder="1" applyAlignment="1">
      <alignment horizontal="center" vertical="center" wrapText="1"/>
    </xf>
    <xf numFmtId="4" fontId="48" fillId="34" borderId="22" xfId="0" applyNumberFormat="1" applyFont="1" applyFill="1" applyBorder="1" applyAlignment="1">
      <alignment horizontal="center" vertical="center" wrapText="1"/>
    </xf>
    <xf numFmtId="4" fontId="48" fillId="34" borderId="23" xfId="0" applyNumberFormat="1" applyFont="1" applyFill="1" applyBorder="1" applyAlignment="1">
      <alignment horizontal="center" vertical="center" wrapText="1"/>
    </xf>
    <xf numFmtId="4" fontId="48" fillId="0" borderId="24" xfId="0" applyNumberFormat="1" applyFont="1" applyBorder="1" applyAlignment="1">
      <alignment horizontal="right" vertical="center" wrapText="1"/>
    </xf>
    <xf numFmtId="4" fontId="48" fillId="34" borderId="24" xfId="0" applyNumberFormat="1" applyFont="1" applyFill="1" applyBorder="1" applyAlignment="1">
      <alignment horizontal="right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3" fontId="50" fillId="0" borderId="11" xfId="0" applyNumberFormat="1" applyFont="1" applyFill="1" applyBorder="1" applyAlignment="1">
      <alignment horizontal="center" vertical="center" wrapText="1"/>
    </xf>
    <xf numFmtId="0" fontId="3" fillId="34" borderId="11" xfId="65" applyFont="1" applyFill="1" applyBorder="1" applyAlignment="1">
      <alignment horizontal="center" vertical="center" wrapText="1"/>
      <protection/>
    </xf>
    <xf numFmtId="0" fontId="48" fillId="0" borderId="11" xfId="65" applyFont="1" applyBorder="1" applyAlignment="1">
      <alignment horizontal="center" vertical="center" wrapText="1"/>
      <protection/>
    </xf>
    <xf numFmtId="0" fontId="41" fillId="0" borderId="0" xfId="0" applyFont="1" applyAlignment="1">
      <alignment horizontal="center" vertical="center" wrapText="1"/>
    </xf>
    <xf numFmtId="49" fontId="48" fillId="0" borderId="11" xfId="0" applyNumberFormat="1" applyFont="1" applyFill="1" applyBorder="1" applyAlignment="1">
      <alignment horizontal="center" vertical="center" wrapText="1"/>
    </xf>
    <xf numFmtId="4" fontId="48" fillId="0" borderId="11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9" fillId="0" borderId="11" xfId="61" applyFont="1" applyFill="1" applyBorder="1" applyAlignment="1">
      <alignment horizontal="center" vertical="center" wrapText="1"/>
      <protection/>
    </xf>
    <xf numFmtId="4" fontId="9" fillId="0" borderId="11" xfId="61" applyNumberFormat="1" applyFont="1" applyFill="1" applyBorder="1" applyAlignment="1">
      <alignment horizontal="center" vertical="center" wrapText="1"/>
      <protection/>
    </xf>
    <xf numFmtId="3" fontId="9" fillId="0" borderId="11" xfId="0" applyNumberFormat="1" applyFont="1" applyFill="1" applyBorder="1" applyAlignment="1">
      <alignment horizontal="center" vertical="center"/>
    </xf>
    <xf numFmtId="4" fontId="9" fillId="0" borderId="11" xfId="0" applyNumberFormat="1" applyFont="1" applyFill="1" applyBorder="1" applyAlignment="1">
      <alignment horizontal="center" vertical="center" wrapText="1"/>
    </xf>
    <xf numFmtId="4" fontId="51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49" fontId="48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41" fillId="35" borderId="25" xfId="0" applyFont="1" applyFill="1" applyBorder="1" applyAlignment="1">
      <alignment horizontal="center" vertical="center" wrapText="1"/>
    </xf>
    <xf numFmtId="4" fontId="48" fillId="0" borderId="26" xfId="0" applyNumberFormat="1" applyFont="1" applyBorder="1" applyAlignment="1">
      <alignment horizontal="right" vertical="center" wrapText="1"/>
    </xf>
    <xf numFmtId="4" fontId="48" fillId="34" borderId="27" xfId="0" applyNumberFormat="1" applyFont="1" applyFill="1" applyBorder="1" applyAlignment="1">
      <alignment horizontal="right" vertical="center" wrapText="1"/>
    </xf>
    <xf numFmtId="4" fontId="48" fillId="34" borderId="28" xfId="0" applyNumberFormat="1" applyFont="1" applyFill="1" applyBorder="1" applyAlignment="1">
      <alignment horizontal="right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34" borderId="31" xfId="0" applyFont="1" applyFill="1" applyBorder="1" applyAlignment="1">
      <alignment horizontal="right" vertical="center" wrapText="1"/>
    </xf>
    <xf numFmtId="0" fontId="41" fillId="34" borderId="32" xfId="0" applyFont="1" applyFill="1" applyBorder="1" applyAlignment="1">
      <alignment horizontal="right" vertical="center" wrapText="1"/>
    </xf>
    <xf numFmtId="0" fontId="41" fillId="34" borderId="33" xfId="0" applyFont="1" applyFill="1" applyBorder="1" applyAlignment="1">
      <alignment horizontal="right" vertical="center" wrapText="1"/>
    </xf>
    <xf numFmtId="0" fontId="41" fillId="34" borderId="34" xfId="0" applyFont="1" applyFill="1" applyBorder="1" applyAlignment="1">
      <alignment horizontal="right" vertical="center" wrapText="1"/>
    </xf>
    <xf numFmtId="0" fontId="41" fillId="34" borderId="35" xfId="0" applyFont="1" applyFill="1" applyBorder="1" applyAlignment="1">
      <alignment horizontal="right" vertical="center" wrapText="1"/>
    </xf>
    <xf numFmtId="0" fontId="41" fillId="34" borderId="22" xfId="0" applyFont="1" applyFill="1" applyBorder="1" applyAlignment="1">
      <alignment horizontal="right" vertical="center" wrapText="1"/>
    </xf>
    <xf numFmtId="0" fontId="41" fillId="34" borderId="36" xfId="0" applyFont="1" applyFill="1" applyBorder="1" applyAlignment="1">
      <alignment horizontal="right" vertical="center" wrapText="1"/>
    </xf>
    <xf numFmtId="0" fontId="41" fillId="34" borderId="37" xfId="0" applyFont="1" applyFill="1" applyBorder="1" applyAlignment="1">
      <alignment horizontal="right" vertical="center" wrapText="1"/>
    </xf>
    <xf numFmtId="0" fontId="41" fillId="34" borderId="38" xfId="0" applyFont="1" applyFill="1" applyBorder="1" applyAlignment="1">
      <alignment horizontal="right" vertical="center" wrapText="1"/>
    </xf>
    <xf numFmtId="49" fontId="9" fillId="0" borderId="39" xfId="61" applyNumberFormat="1" applyFont="1" applyFill="1" applyBorder="1" applyAlignment="1">
      <alignment horizontal="center" vertical="center" wrapText="1"/>
      <protection/>
    </xf>
    <xf numFmtId="49" fontId="9" fillId="0" borderId="40" xfId="61" applyNumberFormat="1" applyFont="1" applyFill="1" applyBorder="1" applyAlignment="1">
      <alignment horizontal="center" vertical="center" wrapText="1"/>
      <protection/>
    </xf>
    <xf numFmtId="49" fontId="9" fillId="0" borderId="41" xfId="61" applyNumberFormat="1" applyFont="1" applyFill="1" applyBorder="1" applyAlignment="1">
      <alignment horizontal="center" vertical="center" wrapText="1"/>
      <protection/>
    </xf>
    <xf numFmtId="49" fontId="9" fillId="0" borderId="42" xfId="61" applyNumberFormat="1" applyFont="1" applyFill="1" applyBorder="1" applyAlignment="1">
      <alignment horizontal="center" vertical="center" wrapText="1"/>
      <protection/>
    </xf>
    <xf numFmtId="0" fontId="9" fillId="0" borderId="43" xfId="0" applyFont="1" applyFill="1" applyBorder="1" applyAlignment="1">
      <alignment horizontal="center" vertical="center" wrapText="1"/>
    </xf>
    <xf numFmtId="4" fontId="49" fillId="34" borderId="14" xfId="0" applyNumberFormat="1" applyFont="1" applyFill="1" applyBorder="1" applyAlignment="1">
      <alignment horizontal="center" vertical="center" wrapText="1"/>
    </xf>
    <xf numFmtId="4" fontId="49" fillId="34" borderId="44" xfId="0" applyNumberFormat="1" applyFont="1" applyFill="1" applyBorder="1" applyAlignment="1">
      <alignment horizontal="center" vertical="center" wrapText="1"/>
    </xf>
    <xf numFmtId="4" fontId="49" fillId="34" borderId="16" xfId="0" applyNumberFormat="1" applyFont="1" applyFill="1" applyBorder="1" applyAlignment="1">
      <alignment horizontal="center" vertical="center" wrapText="1"/>
    </xf>
    <xf numFmtId="4" fontId="52" fillId="0" borderId="11" xfId="0" applyNumberFormat="1" applyFont="1" applyFill="1" applyBorder="1" applyAlignment="1">
      <alignment horizontal="center" vertical="center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3" xfId="56"/>
    <cellStyle name="Normal 2" xfId="57"/>
    <cellStyle name="Normal 2 14" xfId="58"/>
    <cellStyle name="Normal 2 2" xfId="59"/>
    <cellStyle name="Normal 2 2 10" xfId="60"/>
    <cellStyle name="Normal 2 2 13" xfId="61"/>
    <cellStyle name="Normal 2 2 2" xfId="62"/>
    <cellStyle name="Normal 2 3" xfId="63"/>
    <cellStyle name="Normal 3" xfId="64"/>
    <cellStyle name="Normal 4" xfId="65"/>
    <cellStyle name="Normal 5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4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2" sqref="A2:M2"/>
    </sheetView>
  </sheetViews>
  <sheetFormatPr defaultColWidth="9.140625" defaultRowHeight="15"/>
  <cols>
    <col min="1" max="1" width="6.57421875" style="35" customWidth="1"/>
    <col min="2" max="2" width="15.28125" style="35" customWidth="1"/>
    <col min="3" max="3" width="8.140625" style="35" customWidth="1"/>
    <col min="4" max="4" width="13.28125" style="35" customWidth="1"/>
    <col min="5" max="5" width="19.57421875" style="35" customWidth="1"/>
    <col min="6" max="6" width="14.7109375" style="35" customWidth="1"/>
    <col min="7" max="7" width="17.00390625" style="35" customWidth="1"/>
    <col min="8" max="8" width="9.421875" style="35" customWidth="1"/>
    <col min="9" max="9" width="12.00390625" style="35" customWidth="1"/>
    <col min="10" max="10" width="11.00390625" style="35" hidden="1" customWidth="1"/>
    <col min="11" max="11" width="10.8515625" style="35" customWidth="1"/>
    <col min="12" max="12" width="17.8515625" style="35" hidden="1" customWidth="1"/>
    <col min="13" max="13" width="14.421875" style="35" customWidth="1"/>
    <col min="14" max="14" width="13.8515625" style="35" hidden="1" customWidth="1"/>
    <col min="15" max="16384" width="9.140625" style="35" customWidth="1"/>
  </cols>
  <sheetData>
    <row r="2" spans="1:14" ht="12.75" customHeight="1">
      <c r="A2" s="53" t="s">
        <v>22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16"/>
    </row>
    <row r="3" spans="1:14" ht="12.75" customHeight="1">
      <c r="A3" s="53" t="s">
        <v>40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16"/>
    </row>
    <row r="5" ht="13.5" thickBot="1"/>
    <row r="6" spans="1:14" ht="53.25" customHeight="1" thickTop="1">
      <c r="A6" s="47" t="s">
        <v>34</v>
      </c>
      <c r="B6" s="20" t="s">
        <v>25</v>
      </c>
      <c r="C6" s="20" t="s">
        <v>0</v>
      </c>
      <c r="D6" s="20" t="s">
        <v>35</v>
      </c>
      <c r="E6" s="20" t="s">
        <v>2</v>
      </c>
      <c r="F6" s="20" t="s">
        <v>1</v>
      </c>
      <c r="G6" s="20" t="s">
        <v>36</v>
      </c>
      <c r="H6" s="20" t="s">
        <v>3</v>
      </c>
      <c r="I6" s="20" t="s">
        <v>4</v>
      </c>
      <c r="J6" s="21" t="s">
        <v>5</v>
      </c>
      <c r="K6" s="20" t="s">
        <v>39</v>
      </c>
      <c r="L6" s="18" t="s">
        <v>6</v>
      </c>
      <c r="M6" s="19" t="s">
        <v>7</v>
      </c>
      <c r="N6" s="2" t="s">
        <v>8</v>
      </c>
    </row>
    <row r="7" spans="1:14" ht="22.5" customHeight="1">
      <c r="A7" s="63" t="s">
        <v>41</v>
      </c>
      <c r="B7" s="51" t="s">
        <v>42</v>
      </c>
      <c r="C7" s="36" t="s">
        <v>43</v>
      </c>
      <c r="D7" s="37" t="s">
        <v>83</v>
      </c>
      <c r="E7" s="38" t="s">
        <v>44</v>
      </c>
      <c r="F7" s="39" t="s">
        <v>37</v>
      </c>
      <c r="G7" s="39" t="s">
        <v>45</v>
      </c>
      <c r="H7" s="40" t="s">
        <v>38</v>
      </c>
      <c r="I7" s="41"/>
      <c r="J7" s="42">
        <v>29.18</v>
      </c>
      <c r="K7" s="71">
        <v>28.95</v>
      </c>
      <c r="L7" s="22">
        <f>I7*J7</f>
        <v>0</v>
      </c>
      <c r="M7" s="27">
        <f>I7*K7</f>
        <v>0</v>
      </c>
      <c r="N7" s="44">
        <v>3</v>
      </c>
    </row>
    <row r="8" spans="1:14" ht="22.5" customHeight="1">
      <c r="A8" s="64"/>
      <c r="B8" s="52"/>
      <c r="C8" s="36" t="s">
        <v>46</v>
      </c>
      <c r="D8" s="37" t="s">
        <v>83</v>
      </c>
      <c r="E8" s="38" t="s">
        <v>44</v>
      </c>
      <c r="F8" s="39" t="s">
        <v>37</v>
      </c>
      <c r="G8" s="39" t="s">
        <v>47</v>
      </c>
      <c r="H8" s="40" t="s">
        <v>38</v>
      </c>
      <c r="I8" s="41"/>
      <c r="J8" s="42">
        <v>29.18</v>
      </c>
      <c r="K8" s="43">
        <v>25</v>
      </c>
      <c r="L8" s="22">
        <f aca="true" t="shared" si="0" ref="L8:L21">I8*J8</f>
        <v>0</v>
      </c>
      <c r="M8" s="27">
        <f aca="true" t="shared" si="1" ref="M8:M21">I8*K8</f>
        <v>0</v>
      </c>
      <c r="N8" s="44">
        <v>3</v>
      </c>
    </row>
    <row r="9" spans="1:14" ht="33.75" customHeight="1">
      <c r="A9" s="63" t="s">
        <v>48</v>
      </c>
      <c r="B9" s="51" t="s">
        <v>42</v>
      </c>
      <c r="C9" s="36" t="s">
        <v>49</v>
      </c>
      <c r="D9" s="37" t="s">
        <v>83</v>
      </c>
      <c r="E9" s="38" t="s">
        <v>44</v>
      </c>
      <c r="F9" s="39" t="s">
        <v>37</v>
      </c>
      <c r="G9" s="39" t="s">
        <v>50</v>
      </c>
      <c r="H9" s="40" t="s">
        <v>38</v>
      </c>
      <c r="I9" s="41"/>
      <c r="J9" s="42">
        <v>27.17</v>
      </c>
      <c r="K9" s="43">
        <v>24</v>
      </c>
      <c r="L9" s="22">
        <f t="shared" si="0"/>
        <v>0</v>
      </c>
      <c r="M9" s="27">
        <f t="shared" si="1"/>
        <v>0</v>
      </c>
      <c r="N9" s="44">
        <v>3</v>
      </c>
    </row>
    <row r="10" spans="1:14" ht="33.75" customHeight="1">
      <c r="A10" s="64"/>
      <c r="B10" s="52"/>
      <c r="C10" s="36" t="s">
        <v>51</v>
      </c>
      <c r="D10" s="37" t="s">
        <v>83</v>
      </c>
      <c r="E10" s="38" t="s">
        <v>44</v>
      </c>
      <c r="F10" s="39" t="s">
        <v>37</v>
      </c>
      <c r="G10" s="39" t="s">
        <v>52</v>
      </c>
      <c r="H10" s="40" t="s">
        <v>38</v>
      </c>
      <c r="I10" s="41"/>
      <c r="J10" s="42">
        <v>27.17</v>
      </c>
      <c r="K10" s="43">
        <v>24</v>
      </c>
      <c r="L10" s="22">
        <f t="shared" si="0"/>
        <v>0</v>
      </c>
      <c r="M10" s="27">
        <f t="shared" si="1"/>
        <v>0</v>
      </c>
      <c r="N10" s="44">
        <v>3</v>
      </c>
    </row>
    <row r="11" spans="1:14" ht="33.75" customHeight="1">
      <c r="A11" s="63" t="s">
        <v>53</v>
      </c>
      <c r="B11" s="51" t="s">
        <v>54</v>
      </c>
      <c r="C11" s="36" t="s">
        <v>55</v>
      </c>
      <c r="D11" s="37" t="s">
        <v>84</v>
      </c>
      <c r="E11" s="38" t="s">
        <v>44</v>
      </c>
      <c r="F11" s="39" t="s">
        <v>37</v>
      </c>
      <c r="G11" s="39" t="s">
        <v>56</v>
      </c>
      <c r="H11" s="40" t="s">
        <v>38</v>
      </c>
      <c r="I11" s="41"/>
      <c r="J11" s="42">
        <v>31.19</v>
      </c>
      <c r="K11" s="43">
        <v>30</v>
      </c>
      <c r="L11" s="22">
        <f t="shared" si="0"/>
        <v>0</v>
      </c>
      <c r="M11" s="27">
        <f t="shared" si="1"/>
        <v>0</v>
      </c>
      <c r="N11" s="44">
        <v>3</v>
      </c>
    </row>
    <row r="12" spans="1:14" ht="33.75" customHeight="1">
      <c r="A12" s="64"/>
      <c r="B12" s="52"/>
      <c r="C12" s="36" t="s">
        <v>57</v>
      </c>
      <c r="D12" s="37" t="s">
        <v>84</v>
      </c>
      <c r="E12" s="38" t="s">
        <v>44</v>
      </c>
      <c r="F12" s="39" t="s">
        <v>37</v>
      </c>
      <c r="G12" s="39" t="s">
        <v>58</v>
      </c>
      <c r="H12" s="40" t="s">
        <v>38</v>
      </c>
      <c r="I12" s="41"/>
      <c r="J12" s="42">
        <v>31.19</v>
      </c>
      <c r="K12" s="43">
        <v>26.5</v>
      </c>
      <c r="L12" s="22">
        <f t="shared" si="0"/>
        <v>0</v>
      </c>
      <c r="M12" s="27">
        <f t="shared" si="1"/>
        <v>0</v>
      </c>
      <c r="N12" s="44">
        <v>3</v>
      </c>
    </row>
    <row r="13" spans="1:14" ht="33.75" customHeight="1">
      <c r="A13" s="63" t="s">
        <v>59</v>
      </c>
      <c r="B13" s="51" t="s">
        <v>54</v>
      </c>
      <c r="C13" s="36" t="s">
        <v>60</v>
      </c>
      <c r="D13" s="37" t="s">
        <v>84</v>
      </c>
      <c r="E13" s="38" t="s">
        <v>44</v>
      </c>
      <c r="F13" s="39" t="s">
        <v>37</v>
      </c>
      <c r="G13" s="39" t="s">
        <v>61</v>
      </c>
      <c r="H13" s="40" t="s">
        <v>38</v>
      </c>
      <c r="I13" s="41"/>
      <c r="J13" s="42">
        <v>30.19</v>
      </c>
      <c r="K13" s="43">
        <v>25</v>
      </c>
      <c r="L13" s="22">
        <f t="shared" si="0"/>
        <v>0</v>
      </c>
      <c r="M13" s="27">
        <f t="shared" si="1"/>
        <v>0</v>
      </c>
      <c r="N13" s="44">
        <v>3</v>
      </c>
    </row>
    <row r="14" spans="1:14" ht="33.75" customHeight="1">
      <c r="A14" s="64"/>
      <c r="B14" s="52"/>
      <c r="C14" s="36" t="s">
        <v>62</v>
      </c>
      <c r="D14" s="37" t="s">
        <v>85</v>
      </c>
      <c r="E14" s="38" t="s">
        <v>44</v>
      </c>
      <c r="F14" s="39" t="s">
        <v>37</v>
      </c>
      <c r="G14" s="39" t="s">
        <v>63</v>
      </c>
      <c r="H14" s="40" t="s">
        <v>38</v>
      </c>
      <c r="I14" s="41"/>
      <c r="J14" s="42">
        <v>30.19</v>
      </c>
      <c r="K14" s="43">
        <v>25</v>
      </c>
      <c r="L14" s="22">
        <f t="shared" si="0"/>
        <v>0</v>
      </c>
      <c r="M14" s="27">
        <f t="shared" si="1"/>
        <v>0</v>
      </c>
      <c r="N14" s="44">
        <v>3</v>
      </c>
    </row>
    <row r="15" spans="1:14" ht="33.75" customHeight="1">
      <c r="A15" s="63" t="s">
        <v>64</v>
      </c>
      <c r="B15" s="51" t="s">
        <v>65</v>
      </c>
      <c r="C15" s="45" t="s">
        <v>66</v>
      </c>
      <c r="D15" s="37" t="s">
        <v>86</v>
      </c>
      <c r="E15" s="38" t="s">
        <v>44</v>
      </c>
      <c r="F15" s="39" t="s">
        <v>37</v>
      </c>
      <c r="G15" s="39" t="s">
        <v>67</v>
      </c>
      <c r="H15" s="40" t="s">
        <v>38</v>
      </c>
      <c r="I15" s="41"/>
      <c r="J15" s="42">
        <v>41.26</v>
      </c>
      <c r="K15" s="43">
        <v>38.5</v>
      </c>
      <c r="L15" s="22">
        <f t="shared" si="0"/>
        <v>0</v>
      </c>
      <c r="M15" s="27">
        <f t="shared" si="1"/>
        <v>0</v>
      </c>
      <c r="N15" s="44">
        <v>1</v>
      </c>
    </row>
    <row r="16" spans="1:14" ht="33.75" customHeight="1">
      <c r="A16" s="64"/>
      <c r="B16" s="52"/>
      <c r="C16" s="45" t="s">
        <v>68</v>
      </c>
      <c r="D16" s="37" t="s">
        <v>87</v>
      </c>
      <c r="E16" s="38" t="s">
        <v>44</v>
      </c>
      <c r="F16" s="39" t="s">
        <v>37</v>
      </c>
      <c r="G16" s="39" t="s">
        <v>69</v>
      </c>
      <c r="H16" s="40" t="s">
        <v>38</v>
      </c>
      <c r="I16" s="41"/>
      <c r="J16" s="42">
        <v>41.26</v>
      </c>
      <c r="K16" s="43">
        <v>29.8</v>
      </c>
      <c r="L16" s="22">
        <f t="shared" si="0"/>
        <v>0</v>
      </c>
      <c r="M16" s="27">
        <f t="shared" si="1"/>
        <v>0</v>
      </c>
      <c r="N16" s="44">
        <v>3</v>
      </c>
    </row>
    <row r="17" spans="1:14" ht="33.75" customHeight="1">
      <c r="A17" s="63" t="s">
        <v>70</v>
      </c>
      <c r="B17" s="51" t="s">
        <v>65</v>
      </c>
      <c r="C17" s="45" t="s">
        <v>71</v>
      </c>
      <c r="D17" s="37" t="s">
        <v>86</v>
      </c>
      <c r="E17" s="38" t="s">
        <v>44</v>
      </c>
      <c r="F17" s="39" t="s">
        <v>37</v>
      </c>
      <c r="G17" s="39" t="s">
        <v>72</v>
      </c>
      <c r="H17" s="40" t="s">
        <v>38</v>
      </c>
      <c r="I17" s="41"/>
      <c r="J17" s="42">
        <v>38.15</v>
      </c>
      <c r="K17" s="43">
        <v>29</v>
      </c>
      <c r="L17" s="22">
        <f t="shared" si="0"/>
        <v>0</v>
      </c>
      <c r="M17" s="27">
        <f t="shared" si="1"/>
        <v>0</v>
      </c>
      <c r="N17" s="44">
        <v>3</v>
      </c>
    </row>
    <row r="18" spans="1:14" ht="33.75" customHeight="1">
      <c r="A18" s="64"/>
      <c r="B18" s="52"/>
      <c r="C18" s="45" t="s">
        <v>73</v>
      </c>
      <c r="D18" s="37" t="s">
        <v>87</v>
      </c>
      <c r="E18" s="38" t="s">
        <v>44</v>
      </c>
      <c r="F18" s="39" t="s">
        <v>37</v>
      </c>
      <c r="G18" s="39" t="s">
        <v>74</v>
      </c>
      <c r="H18" s="40" t="s">
        <v>38</v>
      </c>
      <c r="I18" s="41"/>
      <c r="J18" s="42">
        <v>38.15</v>
      </c>
      <c r="K18" s="43">
        <v>29</v>
      </c>
      <c r="L18" s="22">
        <f t="shared" si="0"/>
        <v>0</v>
      </c>
      <c r="M18" s="27">
        <f t="shared" si="1"/>
        <v>0</v>
      </c>
      <c r="N18" s="44">
        <v>3</v>
      </c>
    </row>
    <row r="19" spans="1:14" ht="33.75" customHeight="1">
      <c r="A19" s="63" t="s">
        <v>75</v>
      </c>
      <c r="B19" s="51" t="s">
        <v>76</v>
      </c>
      <c r="C19" s="45" t="s">
        <v>77</v>
      </c>
      <c r="D19" s="38" t="s">
        <v>88</v>
      </c>
      <c r="E19" s="38" t="s">
        <v>44</v>
      </c>
      <c r="F19" s="46" t="s">
        <v>37</v>
      </c>
      <c r="G19" s="46" t="s">
        <v>78</v>
      </c>
      <c r="H19" s="46" t="s">
        <v>38</v>
      </c>
      <c r="I19" s="41"/>
      <c r="J19" s="42">
        <v>315.37</v>
      </c>
      <c r="K19" s="43">
        <v>298</v>
      </c>
      <c r="L19" s="22">
        <f t="shared" si="0"/>
        <v>0</v>
      </c>
      <c r="M19" s="27">
        <f t="shared" si="1"/>
        <v>0</v>
      </c>
      <c r="N19" s="44">
        <v>3</v>
      </c>
    </row>
    <row r="20" spans="1:14" ht="33.75" customHeight="1">
      <c r="A20" s="65"/>
      <c r="B20" s="67"/>
      <c r="C20" s="45" t="s">
        <v>79</v>
      </c>
      <c r="D20" s="38" t="s">
        <v>88</v>
      </c>
      <c r="E20" s="38" t="s">
        <v>44</v>
      </c>
      <c r="F20" s="46" t="s">
        <v>37</v>
      </c>
      <c r="G20" s="46" t="s">
        <v>80</v>
      </c>
      <c r="H20" s="46" t="s">
        <v>38</v>
      </c>
      <c r="I20" s="41"/>
      <c r="J20" s="42">
        <v>315.37</v>
      </c>
      <c r="K20" s="43">
        <v>298</v>
      </c>
      <c r="L20" s="22">
        <f t="shared" si="0"/>
        <v>0</v>
      </c>
      <c r="M20" s="27">
        <f t="shared" si="1"/>
        <v>0</v>
      </c>
      <c r="N20" s="44">
        <v>3</v>
      </c>
    </row>
    <row r="21" spans="1:14" ht="33.75" customHeight="1" thickBot="1">
      <c r="A21" s="66"/>
      <c r="B21" s="52"/>
      <c r="C21" s="45" t="s">
        <v>81</v>
      </c>
      <c r="D21" s="38" t="s">
        <v>88</v>
      </c>
      <c r="E21" s="38" t="s">
        <v>44</v>
      </c>
      <c r="F21" s="46" t="s">
        <v>37</v>
      </c>
      <c r="G21" s="46" t="s">
        <v>82</v>
      </c>
      <c r="H21" s="46" t="s">
        <v>38</v>
      </c>
      <c r="I21" s="41"/>
      <c r="J21" s="42">
        <v>315.37</v>
      </c>
      <c r="K21" s="43">
        <v>298</v>
      </c>
      <c r="L21" s="22">
        <f t="shared" si="0"/>
        <v>0</v>
      </c>
      <c r="M21" s="48">
        <f t="shared" si="1"/>
        <v>0</v>
      </c>
      <c r="N21" s="44">
        <v>3</v>
      </c>
    </row>
    <row r="22" spans="1:14" ht="17.25" customHeight="1" thickTop="1">
      <c r="A22" s="60" t="s">
        <v>26</v>
      </c>
      <c r="B22" s="61"/>
      <c r="C22" s="61"/>
      <c r="D22" s="61"/>
      <c r="E22" s="61"/>
      <c r="F22" s="61"/>
      <c r="G22" s="61"/>
      <c r="H22" s="61"/>
      <c r="I22" s="61"/>
      <c r="J22" s="61"/>
      <c r="K22" s="62"/>
      <c r="L22" s="24">
        <f>SUM(L7:L21)</f>
        <v>0</v>
      </c>
      <c r="M22" s="49">
        <f>SUM(M7:M21)</f>
        <v>0</v>
      </c>
      <c r="N22" s="23"/>
    </row>
    <row r="23" spans="1:14" ht="18" customHeight="1">
      <c r="A23" s="57" t="s">
        <v>27</v>
      </c>
      <c r="B23" s="58"/>
      <c r="C23" s="58"/>
      <c r="D23" s="58"/>
      <c r="E23" s="58"/>
      <c r="F23" s="58"/>
      <c r="G23" s="58"/>
      <c r="H23" s="58"/>
      <c r="I23" s="58"/>
      <c r="J23" s="58"/>
      <c r="K23" s="59"/>
      <c r="L23" s="25">
        <f>L22*0.1</f>
        <v>0</v>
      </c>
      <c r="M23" s="28">
        <f>M22*0.1</f>
        <v>0</v>
      </c>
      <c r="N23" s="23"/>
    </row>
    <row r="24" spans="1:14" ht="21" customHeight="1" thickBot="1">
      <c r="A24" s="54" t="s">
        <v>28</v>
      </c>
      <c r="B24" s="55"/>
      <c r="C24" s="55"/>
      <c r="D24" s="55"/>
      <c r="E24" s="55"/>
      <c r="F24" s="55"/>
      <c r="G24" s="55"/>
      <c r="H24" s="55"/>
      <c r="I24" s="55"/>
      <c r="J24" s="55"/>
      <c r="K24" s="56"/>
      <c r="L24" s="26">
        <f>L23+L22</f>
        <v>0</v>
      </c>
      <c r="M24" s="50">
        <f>M23+M22</f>
        <v>0</v>
      </c>
      <c r="N24" s="23"/>
    </row>
    <row r="25" ht="13.5" thickTop="1"/>
  </sheetData>
  <sheetProtection/>
  <mergeCells count="19">
    <mergeCell ref="A19:A21"/>
    <mergeCell ref="B19:B21"/>
    <mergeCell ref="A13:A14"/>
    <mergeCell ref="B17:B18"/>
    <mergeCell ref="A7:A8"/>
    <mergeCell ref="B7:B8"/>
    <mergeCell ref="A9:A10"/>
    <mergeCell ref="B9:B10"/>
    <mergeCell ref="A11:A12"/>
    <mergeCell ref="B11:B12"/>
    <mergeCell ref="A2:M2"/>
    <mergeCell ref="A3:M3"/>
    <mergeCell ref="A24:K24"/>
    <mergeCell ref="A23:K23"/>
    <mergeCell ref="A22:K22"/>
    <mergeCell ref="B13:B14"/>
    <mergeCell ref="A15:A16"/>
    <mergeCell ref="B15:B16"/>
    <mergeCell ref="A17:A18"/>
  </mergeCells>
  <printOptions/>
  <pageMargins left="0.7086614173228347" right="0.7086614173228347" top="0.7480314960629921" bottom="0.7480314960629921" header="0.31496062992125984" footer="0.31496062992125984"/>
  <pageSetup orientation="landscape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6.00390625" style="1" customWidth="1"/>
    <col min="5" max="5" width="25.421875" style="1" customWidth="1"/>
    <col min="6" max="6" width="27.421875" style="1" customWidth="1"/>
    <col min="7" max="7" width="25.421875" style="1" customWidth="1"/>
    <col min="8" max="16384" width="9.140625" style="1" customWidth="1"/>
  </cols>
  <sheetData>
    <row r="2" spans="2:5" ht="14.25">
      <c r="B2" s="10" t="s">
        <v>9</v>
      </c>
      <c r="C2" s="10"/>
      <c r="D2" s="10"/>
      <c r="E2" s="10" t="s">
        <v>40</v>
      </c>
    </row>
    <row r="4" ht="15" thickBot="1"/>
    <row r="5" spans="2:7" ht="24.75" thickBot="1">
      <c r="B5" s="3" t="s">
        <v>10</v>
      </c>
      <c r="C5" s="4" t="s">
        <v>89</v>
      </c>
      <c r="E5" s="29" t="s">
        <v>29</v>
      </c>
      <c r="F5" s="30" t="s">
        <v>30</v>
      </c>
      <c r="G5" s="31" t="s">
        <v>31</v>
      </c>
    </row>
    <row r="6" spans="2:7" ht="15" thickBot="1">
      <c r="B6" s="5"/>
      <c r="C6" s="6"/>
      <c r="E6" s="11">
        <f>SUBTOTAL(9,specifikacija!L7:L21)</f>
        <v>0</v>
      </c>
      <c r="F6" s="11">
        <f>SUBTOTAL(9,specifikacija!M7:M21)</f>
        <v>0</v>
      </c>
      <c r="G6" s="12">
        <f>F6*1.1</f>
        <v>0</v>
      </c>
    </row>
    <row r="7" spans="2:7" ht="15.75" thickBot="1">
      <c r="B7" s="3" t="s">
        <v>11</v>
      </c>
      <c r="C7" s="7" t="s">
        <v>23</v>
      </c>
      <c r="E7" s="68" t="s">
        <v>32</v>
      </c>
      <c r="F7" s="69"/>
      <c r="G7" s="70"/>
    </row>
    <row r="8" spans="2:7" ht="15" thickBot="1">
      <c r="B8" s="5"/>
      <c r="C8" s="6"/>
      <c r="E8" s="13">
        <f>E6/1000</f>
        <v>0</v>
      </c>
      <c r="F8" s="14">
        <f>F6/1000</f>
        <v>0</v>
      </c>
      <c r="G8" s="15">
        <f>G6/1000</f>
        <v>0</v>
      </c>
    </row>
    <row r="9" spans="2:7" ht="15">
      <c r="B9" s="3" t="s">
        <v>12</v>
      </c>
      <c r="C9" s="7" t="s">
        <v>24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13</v>
      </c>
      <c r="C11" s="7" t="s">
        <v>17</v>
      </c>
      <c r="E11" s="6"/>
      <c r="F11" s="6"/>
      <c r="G11" s="5"/>
    </row>
    <row r="12" spans="2:7" ht="14.25">
      <c r="B12" s="5"/>
      <c r="C12" s="6"/>
      <c r="G12" s="5"/>
    </row>
    <row r="13" spans="2:7" ht="15">
      <c r="B13" s="33" t="s">
        <v>25</v>
      </c>
      <c r="C13" s="34" t="s">
        <v>33</v>
      </c>
      <c r="E13" s="8" t="s">
        <v>20</v>
      </c>
      <c r="F13" s="32">
        <f>SUBTOTAL(101,specifikacija!N7:N21)</f>
        <v>2.8666666666666667</v>
      </c>
      <c r="G13" s="5"/>
    </row>
    <row r="14" spans="2:7" ht="14.25">
      <c r="B14" s="5"/>
      <c r="C14" s="6"/>
      <c r="E14" s="6"/>
      <c r="F14" s="6"/>
      <c r="G14" s="5"/>
    </row>
    <row r="15" spans="2:6" ht="15">
      <c r="B15" s="3" t="s">
        <v>14</v>
      </c>
      <c r="C15" s="4" t="s">
        <v>18</v>
      </c>
      <c r="E15" s="8" t="s">
        <v>21</v>
      </c>
      <c r="F15" s="7" t="s">
        <v>19</v>
      </c>
    </row>
    <row r="16" spans="2:3" ht="14.25">
      <c r="B16" s="5"/>
      <c r="C16" s="6"/>
    </row>
    <row r="17" spans="2:3" ht="25.5">
      <c r="B17" s="3" t="s">
        <v>15</v>
      </c>
      <c r="C17" s="4" t="s">
        <v>90</v>
      </c>
    </row>
    <row r="18" spans="2:3" ht="14.25">
      <c r="B18" s="5"/>
      <c r="C18" s="6"/>
    </row>
    <row r="19" spans="2:3" ht="15">
      <c r="B19" s="3" t="s">
        <v>16</v>
      </c>
      <c r="C19" s="9">
        <v>33600000</v>
      </c>
    </row>
    <row r="25" ht="14.25">
      <c r="G25" s="17"/>
    </row>
    <row r="26" ht="14.25">
      <c r="G26" s="17"/>
    </row>
    <row r="27" ht="14.25">
      <c r="G27" s="17"/>
    </row>
    <row r="28" ht="14.25">
      <c r="G28" s="17"/>
    </row>
    <row r="29" ht="14.25">
      <c r="G29" s="17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2018-06-08T14:46:03Z</dcterms:modified>
  <cp:category/>
  <cp:version/>
  <cp:contentType/>
  <cp:contentStatus/>
</cp:coreProperties>
</file>