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Aust. i Bimed d.o.o.  - spec." sheetId="1" r:id="rId1"/>
    <sheet name="Austr. i Bimed- Obrazac KVI" sheetId="2" r:id="rId2"/>
  </sheets>
  <definedNames>
    <definedName name="_xlnm.Print_Area" localSheetId="0">'Aust. i Bimed d.o.o.  - spec.'!$A$1:$L$14</definedName>
    <definedName name="_xlnm.Print_Area" localSheetId="1">'Austr. i Bimed- Obrazac KVI'!$A$1:$G$22</definedName>
  </definedNames>
  <calcPr fullCalcOnLoad="1"/>
</workbook>
</file>

<file path=xl/sharedStrings.xml><?xml version="1.0" encoding="utf-8"?>
<sst xmlns="http://schemas.openxmlformats.org/spreadsheetml/2006/main" count="73" uniqueCount="66">
  <si>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</si>
  <si>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</si>
  <si>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</si>
  <si>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</si>
  <si>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</si>
  <si>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</si>
  <si>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</si>
  <si>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</si>
  <si>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</si>
  <si>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</si>
  <si>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</si>
  <si>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</si>
  <si>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</si>
  <si>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</si>
  <si>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</si>
  <si>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</si>
  <si>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</si>
  <si>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</si>
  <si>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</si>
  <si>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</si>
  <si>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</si>
  <si>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</si>
  <si>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</si>
  <si>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</si>
  <si>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</si>
  <si>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</si>
  <si>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</si>
  <si>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</si>
  <si>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</si>
  <si>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</si>
  <si>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</si>
  <si>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УКУПНА ВРЕДНОСТ СА ПДВ-ом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</si>
  <si>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</si>
  <si>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</si>
  <si>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</si>
  <si>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</si>
  <si>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</si>
  <si>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404-1-110/17-10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</si>
  <si>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</si>
  <si>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>ПРИЛОГ 1 УГОВОРА - СПЕЦИФИКАЦИЈА МАТЕРИЈАЛА СА ЦЕНАМА</t>
  </si>
  <si>
    <t>Назив добављача: заједничка понуда Austroline d.o.o. и Bimed d.o.o.</t>
  </si>
  <si>
    <t>Тело стент графта</t>
  </si>
  <si>
    <t>SG170001</t>
  </si>
  <si>
    <t>Endurant II Stent Graft System-Bifurcated</t>
  </si>
  <si>
    <t>ETBFxxxxCxxxEE</t>
  </si>
  <si>
    <t>Medtronic Inc. SAD</t>
  </si>
  <si>
    <t>Наставак</t>
  </si>
  <si>
    <t>SG170002</t>
  </si>
  <si>
    <t>Endurant II Stent Graft System-Contralateral Limb/Iliac Extension/Aortic Extension</t>
  </si>
  <si>
    <t>Балон катетер</t>
  </si>
  <si>
    <t>BKT17025</t>
  </si>
  <si>
    <t>Reliant Stent Graft Balloon Catheter</t>
  </si>
  <si>
    <t>AB46</t>
  </si>
  <si>
    <t>Покривени балоном експандирајући стент</t>
  </si>
  <si>
    <t>STT17023</t>
  </si>
  <si>
    <t>E-ventus BX Peripheral Stent Graft System</t>
  </si>
  <si>
    <t>91BX****L-00</t>
  </si>
  <si>
    <t>Jotec GmbH, Nemačka</t>
  </si>
  <si>
    <t>ETLWxxxxCxxEE
ETLWxxxxCxxxEE ETEWxxxxCxxEE ETCFxxxxCxxEE</t>
  </si>
  <si>
    <t>ставка 1</t>
  </si>
  <si>
    <t>ставка 2</t>
  </si>
  <si>
    <t>ставка 3</t>
  </si>
  <si>
    <t>ставка 4</t>
  </si>
  <si>
    <t>ИЗНОС ПДВ-а од 10% за ставке 1, 2 и 4 и 20% за ставку 3</t>
  </si>
  <si>
    <t>Austroline i Bimed d.o.o.</t>
  </si>
  <si>
    <t>Endovaskularni graftovi za trbušnu aortu za lečenje aneurizmi vrata kraćeg od 10 cm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</si>
</sst>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9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29" borderId="0" applyNumberFormat="0" applyBorder="0" applyAlignment="0" applyProtection="0"/>
    <xf numFmtId="0" fontId="41" fillId="41" borderId="0" applyNumberFormat="0" applyBorder="0" applyAlignment="0" applyProtection="0"/>
    <xf numFmtId="0" fontId="8" fillId="31" borderId="0" applyNumberFormat="0" applyBorder="0" applyAlignment="0" applyProtection="0"/>
    <xf numFmtId="0" fontId="41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5" borderId="0" applyNumberFormat="0" applyBorder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0" fontId="44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9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7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0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1" fillId="0" borderId="0" xfId="96" applyFont="1" applyAlignment="1">
      <alignment wrapText="1"/>
      <protection/>
    </xf>
    <xf numFmtId="0" fontId="59" fillId="0" borderId="0" xfId="96" applyFont="1" applyAlignment="1">
      <alignment wrapText="1"/>
      <protection/>
    </xf>
    <xf numFmtId="4" fontId="57" fillId="0" borderId="20" xfId="96" applyNumberFormat="1" applyFont="1" applyBorder="1" applyAlignment="1">
      <alignment vertical="center" wrapText="1"/>
      <protection/>
    </xf>
    <xf numFmtId="0" fontId="59" fillId="0" borderId="19" xfId="96" applyFont="1" applyBorder="1" applyAlignment="1">
      <alignment horizontal="center" vertical="center" wrapText="1"/>
      <protection/>
    </xf>
    <xf numFmtId="3" fontId="57" fillId="0" borderId="23" xfId="96" applyNumberFormat="1" applyFont="1" applyBorder="1" applyAlignment="1">
      <alignment vertical="center" wrapText="1"/>
      <protection/>
    </xf>
    <xf numFmtId="3" fontId="57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57" fillId="0" borderId="19" xfId="96" applyFont="1" applyBorder="1" applyAlignment="1">
      <alignment horizontal="center" wrapText="1"/>
      <protection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0" fillId="55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57" borderId="27" xfId="0" applyFont="1" applyFill="1" applyBorder="1" applyAlignment="1">
      <alignment horizontal="center" vertical="center" wrapText="1"/>
    </xf>
    <xf numFmtId="0" fontId="2" fillId="57" borderId="27" xfId="98" applyNumberFormat="1" applyFont="1" applyFill="1" applyBorder="1" applyAlignment="1">
      <alignment horizontal="center" vertical="center" wrapText="1"/>
      <protection/>
    </xf>
    <xf numFmtId="4" fontId="0" fillId="56" borderId="27" xfId="0" applyNumberFormat="1" applyFont="1" applyFill="1" applyBorder="1" applyAlignment="1">
      <alignment horizontal="center" vertical="center" wrapText="1"/>
    </xf>
    <xf numFmtId="4" fontId="0" fillId="57" borderId="28" xfId="0" applyNumberFormat="1" applyFont="1" applyFill="1" applyBorder="1" applyAlignment="1">
      <alignment horizontal="center" vertical="center" wrapText="1"/>
    </xf>
    <xf numFmtId="0" fontId="0" fillId="56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6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56" borderId="2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56" borderId="19" xfId="0" applyNumberFormat="1" applyFont="1" applyFill="1" applyBorder="1" applyAlignment="1">
      <alignment horizontal="center" vertical="center" wrapText="1"/>
    </xf>
    <xf numFmtId="4" fontId="60" fillId="57" borderId="30" xfId="0" applyNumberFormat="1" applyFont="1" applyFill="1" applyBorder="1" applyAlignment="1">
      <alignment horizontal="center" vertical="center"/>
    </xf>
    <xf numFmtId="0" fontId="0" fillId="56" borderId="0" xfId="0" applyFont="1" applyFill="1" applyAlignment="1">
      <alignment horizontal="center" vertical="center"/>
    </xf>
    <xf numFmtId="4" fontId="60" fillId="56" borderId="19" xfId="0" applyNumberFormat="1" applyFont="1" applyFill="1" applyBorder="1" applyAlignment="1">
      <alignment horizontal="center" vertical="center" wrapText="1"/>
    </xf>
    <xf numFmtId="4" fontId="60" fillId="57" borderId="31" xfId="0" applyNumberFormat="1" applyFont="1" applyFill="1" applyBorder="1" applyAlignment="1">
      <alignment horizontal="center" vertical="center"/>
    </xf>
    <xf numFmtId="4" fontId="60" fillId="56" borderId="32" xfId="0" applyNumberFormat="1" applyFont="1" applyFill="1" applyBorder="1" applyAlignment="1">
      <alignment horizontal="center" vertical="center" wrapText="1"/>
    </xf>
    <xf numFmtId="4" fontId="60" fillId="57" borderId="33" xfId="0" applyNumberFormat="1" applyFont="1" applyFill="1" applyBorder="1" applyAlignment="1">
      <alignment horizontal="center" vertical="center"/>
    </xf>
    <xf numFmtId="4" fontId="0" fillId="56" borderId="34" xfId="0" applyNumberFormat="1" applyFont="1" applyFill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0" fillId="56" borderId="35" xfId="0" applyFont="1" applyFill="1" applyBorder="1" applyAlignment="1">
      <alignment horizontal="center" vertical="center" wrapText="1"/>
    </xf>
    <xf numFmtId="0" fontId="0" fillId="56" borderId="36" xfId="0" applyFont="1" applyFill="1" applyBorder="1" applyAlignment="1">
      <alignment horizontal="center" vertical="center" wrapText="1"/>
    </xf>
    <xf numFmtId="0" fontId="0" fillId="56" borderId="37" xfId="0" applyFont="1" applyFill="1" applyBorder="1" applyAlignment="1">
      <alignment horizontal="center" vertical="center" wrapText="1"/>
    </xf>
    <xf numFmtId="0" fontId="0" fillId="57" borderId="38" xfId="0" applyFont="1" applyFill="1" applyBorder="1" applyAlignment="1">
      <alignment horizontal="right" vertical="center" wrapText="1"/>
    </xf>
    <xf numFmtId="0" fontId="0" fillId="57" borderId="39" xfId="0" applyFont="1" applyFill="1" applyBorder="1" applyAlignment="1">
      <alignment horizontal="right" vertical="center" wrapText="1"/>
    </xf>
    <xf numFmtId="0" fontId="0" fillId="57" borderId="40" xfId="0" applyFont="1" applyFill="1" applyBorder="1" applyAlignment="1">
      <alignment horizontal="right" vertical="center" wrapText="1"/>
    </xf>
    <xf numFmtId="0" fontId="60" fillId="57" borderId="41" xfId="0" applyFont="1" applyFill="1" applyBorder="1" applyAlignment="1">
      <alignment horizontal="right" vertical="center" wrapText="1"/>
    </xf>
    <xf numFmtId="0" fontId="60" fillId="57" borderId="34" xfId="0" applyFont="1" applyFill="1" applyBorder="1" applyAlignment="1">
      <alignment horizontal="right" vertical="center" wrapText="1"/>
    </xf>
    <xf numFmtId="0" fontId="60" fillId="57" borderId="29" xfId="0" applyFont="1" applyFill="1" applyBorder="1" applyAlignment="1">
      <alignment horizontal="right" vertical="center" wrapText="1"/>
    </xf>
    <xf numFmtId="0" fontId="60" fillId="57" borderId="42" xfId="0" applyFont="1" applyFill="1" applyBorder="1" applyAlignment="1">
      <alignment horizontal="right" vertical="center" wrapText="1"/>
    </xf>
    <xf numFmtId="0" fontId="60" fillId="57" borderId="43" xfId="0" applyFont="1" applyFill="1" applyBorder="1" applyAlignment="1">
      <alignment horizontal="right" vertical="center" wrapText="1"/>
    </xf>
    <xf numFmtId="0" fontId="60" fillId="57" borderId="44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57" fillId="58" borderId="23" xfId="96" applyNumberFormat="1" applyFont="1" applyFill="1" applyBorder="1" applyAlignment="1">
      <alignment horizontal="center" vertical="center" wrapText="1"/>
      <protection/>
    </xf>
    <xf numFmtId="4" fontId="57" fillId="58" borderId="47" xfId="96" applyNumberFormat="1" applyFont="1" applyFill="1" applyBorder="1" applyAlignment="1">
      <alignment horizontal="center" vertical="center" wrapText="1"/>
      <protection/>
    </xf>
    <xf numFmtId="4" fontId="57" fillId="58" borderId="48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F7">
      <selection activeCell="H8" sqref="H8:H11"/>
    </sheetView>
  </sheetViews>
  <sheetFormatPr defaultColWidth="9.140625" defaultRowHeight="12.75"/>
  <cols>
    <col min="1" max="1" width="14.57421875" style="26" customWidth="1"/>
    <col min="2" max="2" width="26.57421875" style="26" customWidth="1"/>
    <col min="3" max="3" width="11.7109375" style="20" customWidth="1"/>
    <col min="4" max="4" width="32.421875" style="26" customWidth="1"/>
    <col min="5" max="5" width="29.140625" style="26" customWidth="1"/>
    <col min="6" max="6" width="14.7109375" style="26" customWidth="1"/>
    <col min="7" max="8" width="12.28125" style="26" customWidth="1"/>
    <col min="9" max="9" width="13.421875" style="30" hidden="1" customWidth="1"/>
    <col min="10" max="10" width="15.140625" style="26" customWidth="1"/>
    <col min="11" max="11" width="16.28125" style="31" hidden="1" customWidth="1"/>
    <col min="12" max="12" width="18.7109375" style="27" customWidth="1"/>
    <col min="13" max="13" width="9.57421875" style="25" hidden="1" customWidth="1"/>
    <col min="14" max="14" width="9.140625" style="26" customWidth="1"/>
    <col min="15" max="16" width="11.7109375" style="27" customWidth="1"/>
    <col min="17" max="18" width="9.140625" style="26" customWidth="1"/>
    <col min="19" max="16384" width="9.140625" style="26" customWidth="1"/>
  </cols>
  <sheetData>
    <row r="1" spans="1:12" ht="16.5" customHeight="1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6" ht="12.75">
      <c r="A3" s="21" t="s">
        <v>40</v>
      </c>
      <c r="B3" s="21"/>
      <c r="C3" s="21"/>
      <c r="D3" s="21"/>
      <c r="E3" s="29"/>
      <c r="F3" s="29"/>
    </row>
    <row r="4" spans="1:5" ht="12.75">
      <c r="A4" s="29"/>
      <c r="B4" s="29"/>
      <c r="C4" s="29"/>
      <c r="D4" s="29"/>
      <c r="E4" s="32"/>
    </row>
    <row r="5" ht="13.5" thickBot="1"/>
    <row r="6" spans="1:13" ht="48" customHeight="1">
      <c r="A6" s="22" t="s">
        <v>33</v>
      </c>
      <c r="B6" s="33" t="s">
        <v>0</v>
      </c>
      <c r="C6" s="33" t="s">
        <v>32</v>
      </c>
      <c r="D6" s="33" t="s">
        <v>35</v>
      </c>
      <c r="E6" s="33" t="s">
        <v>36</v>
      </c>
      <c r="F6" s="33" t="s">
        <v>2</v>
      </c>
      <c r="G6" s="34" t="s">
        <v>3</v>
      </c>
      <c r="H6" s="33" t="s">
        <v>4</v>
      </c>
      <c r="I6" s="35" t="s">
        <v>5</v>
      </c>
      <c r="J6" s="33" t="s">
        <v>6</v>
      </c>
      <c r="K6" s="35" t="s">
        <v>7</v>
      </c>
      <c r="L6" s="36" t="s">
        <v>1</v>
      </c>
      <c r="M6" s="37" t="s">
        <v>20</v>
      </c>
    </row>
    <row r="7" spans="1:16" s="38" customFormat="1" ht="26.25" customHeight="1">
      <c r="A7" s="23">
        <v>21</v>
      </c>
      <c r="B7" s="67" t="s">
        <v>65</v>
      </c>
      <c r="C7" s="68"/>
      <c r="D7" s="68"/>
      <c r="E7" s="68"/>
      <c r="F7" s="68"/>
      <c r="G7" s="68"/>
      <c r="H7" s="68"/>
      <c r="I7" s="69"/>
      <c r="J7" s="68"/>
      <c r="K7" s="69"/>
      <c r="L7" s="70"/>
      <c r="M7" s="53"/>
      <c r="O7" s="39"/>
      <c r="P7" s="39"/>
    </row>
    <row r="8" spans="1:16" s="38" customFormat="1" ht="48" customHeight="1">
      <c r="A8" s="24" t="s">
        <v>59</v>
      </c>
      <c r="B8" s="40" t="s">
        <v>41</v>
      </c>
      <c r="C8" s="41" t="s">
        <v>42</v>
      </c>
      <c r="D8" s="40" t="s">
        <v>43</v>
      </c>
      <c r="E8" s="40" t="s">
        <v>44</v>
      </c>
      <c r="F8" s="40" t="s">
        <v>45</v>
      </c>
      <c r="G8" s="40" t="s">
        <v>29</v>
      </c>
      <c r="H8" s="40"/>
      <c r="I8" s="51">
        <v>630000</v>
      </c>
      <c r="J8" s="52">
        <v>528000</v>
      </c>
      <c r="K8" s="42">
        <f>H8*I8</f>
        <v>0</v>
      </c>
      <c r="L8" s="43">
        <f>H8*J8</f>
        <v>0</v>
      </c>
      <c r="M8" s="54">
        <v>1</v>
      </c>
      <c r="O8" s="39"/>
      <c r="P8" s="39"/>
    </row>
    <row r="9" spans="1:16" s="38" customFormat="1" ht="56.25" customHeight="1">
      <c r="A9" s="24" t="s">
        <v>60</v>
      </c>
      <c r="B9" s="40" t="s">
        <v>46</v>
      </c>
      <c r="C9" s="41" t="s">
        <v>47</v>
      </c>
      <c r="D9" s="40" t="s">
        <v>48</v>
      </c>
      <c r="E9" s="40" t="s">
        <v>58</v>
      </c>
      <c r="F9" s="40" t="s">
        <v>45</v>
      </c>
      <c r="G9" s="40" t="s">
        <v>29</v>
      </c>
      <c r="H9" s="40"/>
      <c r="I9" s="51">
        <v>100800</v>
      </c>
      <c r="J9" s="52">
        <v>127569</v>
      </c>
      <c r="K9" s="42">
        <f>H9*I9</f>
        <v>0</v>
      </c>
      <c r="L9" s="43">
        <f>H9*J9</f>
        <v>0</v>
      </c>
      <c r="M9" s="55"/>
      <c r="O9" s="39"/>
      <c r="P9" s="39"/>
    </row>
    <row r="10" spans="1:16" s="38" customFormat="1" ht="48" customHeight="1">
      <c r="A10" s="24" t="s">
        <v>61</v>
      </c>
      <c r="B10" s="40" t="s">
        <v>49</v>
      </c>
      <c r="C10" s="41" t="s">
        <v>50</v>
      </c>
      <c r="D10" s="40" t="s">
        <v>51</v>
      </c>
      <c r="E10" s="40" t="s">
        <v>52</v>
      </c>
      <c r="F10" s="40" t="s">
        <v>45</v>
      </c>
      <c r="G10" s="40" t="s">
        <v>29</v>
      </c>
      <c r="H10" s="40"/>
      <c r="I10" s="51">
        <v>10500</v>
      </c>
      <c r="J10" s="52">
        <v>6293</v>
      </c>
      <c r="K10" s="42">
        <f>H10*I10</f>
        <v>0</v>
      </c>
      <c r="L10" s="43">
        <f>H10*J10</f>
        <v>0</v>
      </c>
      <c r="M10" s="55"/>
      <c r="O10" s="39"/>
      <c r="P10" s="39"/>
    </row>
    <row r="11" spans="1:16" s="38" customFormat="1" ht="48" customHeight="1">
      <c r="A11" s="24" t="s">
        <v>62</v>
      </c>
      <c r="B11" s="40" t="s">
        <v>53</v>
      </c>
      <c r="C11" s="41" t="s">
        <v>54</v>
      </c>
      <c r="D11" s="40" t="s">
        <v>55</v>
      </c>
      <c r="E11" s="40" t="s">
        <v>56</v>
      </c>
      <c r="F11" s="40" t="s">
        <v>57</v>
      </c>
      <c r="G11" s="40" t="s">
        <v>29</v>
      </c>
      <c r="H11" s="40"/>
      <c r="I11" s="51">
        <v>185000</v>
      </c>
      <c r="J11" s="52">
        <v>200000</v>
      </c>
      <c r="K11" s="42">
        <f>H11*I11</f>
        <v>0</v>
      </c>
      <c r="L11" s="43">
        <f>H11*J11</f>
        <v>0</v>
      </c>
      <c r="M11" s="56"/>
      <c r="O11" s="39"/>
      <c r="P11" s="39"/>
    </row>
    <row r="12" spans="1:13" ht="21.75" customHeight="1">
      <c r="A12" s="57" t="s">
        <v>30</v>
      </c>
      <c r="B12" s="58"/>
      <c r="C12" s="58"/>
      <c r="D12" s="58"/>
      <c r="E12" s="58"/>
      <c r="F12" s="58"/>
      <c r="G12" s="58"/>
      <c r="H12" s="58"/>
      <c r="I12" s="58"/>
      <c r="J12" s="59"/>
      <c r="K12" s="44">
        <f>K8+K9+K10+K11</f>
        <v>0</v>
      </c>
      <c r="L12" s="45">
        <f>L8+L9+L10+L11</f>
        <v>0</v>
      </c>
      <c r="M12" s="46"/>
    </row>
    <row r="13" spans="1:12" ht="18.75" customHeight="1">
      <c r="A13" s="60" t="s">
        <v>63</v>
      </c>
      <c r="B13" s="61"/>
      <c r="C13" s="61"/>
      <c r="D13" s="61"/>
      <c r="E13" s="61"/>
      <c r="F13" s="61"/>
      <c r="G13" s="61"/>
      <c r="H13" s="61"/>
      <c r="I13" s="61"/>
      <c r="J13" s="62"/>
      <c r="K13" s="47">
        <f>(K8+K9+K10)*0.1+K11*0.2</f>
        <v>0</v>
      </c>
      <c r="L13" s="48">
        <f>SUM(L8+L9+L11)*0.1+L10*0.2</f>
        <v>0</v>
      </c>
    </row>
    <row r="14" spans="1:12" ht="18" customHeight="1" thickBot="1">
      <c r="A14" s="63" t="s">
        <v>31</v>
      </c>
      <c r="B14" s="64"/>
      <c r="C14" s="64"/>
      <c r="D14" s="64"/>
      <c r="E14" s="64"/>
      <c r="F14" s="64"/>
      <c r="G14" s="64"/>
      <c r="H14" s="64"/>
      <c r="I14" s="64"/>
      <c r="J14" s="65"/>
      <c r="K14" s="49">
        <f>K12+K13</f>
        <v>0</v>
      </c>
      <c r="L14" s="50">
        <f>SUM(L12:L13)</f>
        <v>0</v>
      </c>
    </row>
  </sheetData>
  <sheetProtection/>
  <mergeCells count="6">
    <mergeCell ref="M8:M11"/>
    <mergeCell ref="A12:J12"/>
    <mergeCell ref="A13:J13"/>
    <mergeCell ref="A14:J14"/>
    <mergeCell ref="A1:L1"/>
    <mergeCell ref="B7:L7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C1">
      <selection activeCell="F14" sqref="F14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64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37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SUM('Aust. i Bimed d.o.o.  - spec.'!K12:K12)</f>
        <v>0</v>
      </c>
      <c r="F6" s="12">
        <f>SUM('Aust. i Bimed d.o.o.  - spec.'!L12:L12)</f>
        <v>0</v>
      </c>
      <c r="G6" s="12">
        <f>SUM('Aust. i Bimed d.o.o.  - spec.'!L14:L14)</f>
        <v>0</v>
      </c>
    </row>
    <row r="7" spans="2:7" ht="24.75" customHeight="1" thickBot="1">
      <c r="B7" s="5" t="s">
        <v>13</v>
      </c>
      <c r="C7" s="13" t="s">
        <v>34</v>
      </c>
      <c r="D7" s="4"/>
      <c r="E7" s="71" t="s">
        <v>14</v>
      </c>
      <c r="F7" s="72"/>
      <c r="G7" s="73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19">
        <f>SUBTOTAL(101,'Aust. i Bimed d.o.o.  - spec.'!M8:M11)</f>
        <v>1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1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2017-09-13T09:56:48Z</cp:lastPrinted>
  <dcterms:created xsi:type="dcterms:W3CDTF">2014-01-17T13:07:43Z</dcterms:created>
  <dcterms:modified xsi:type="dcterms:W3CDTF">2017-09-15T06:41:30Z</dcterms:modified>
  <cp:category/>
  <cp:version/>
  <cp:contentType/>
  <cp:contentStatus/>
</cp:coreProperties>
</file>